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Y:\Dirección de Administración y Finanzas\Administracion y Finanzas\1\TP Instuitucional\2022\"/>
    </mc:Choice>
  </mc:AlternateContent>
  <xr:revisionPtr revIDLastSave="0" documentId="13_ncr:1_{66FAF9D9-A108-4BD0-80A0-EEEF39A647F7}" xr6:coauthVersionLast="47" xr6:coauthVersionMax="47" xr10:uidLastSave="{00000000-0000-0000-0000-000000000000}"/>
  <bookViews>
    <workbookView xWindow="-120" yWindow="-120" windowWidth="29040" windowHeight="15840" xr2:uid="{00000000-000D-0000-FFFF-FFFF00000000}"/>
  </bookViews>
  <sheets>
    <sheet name="Hoja1" sheetId="5" r:id="rId1"/>
  </sheets>
  <definedNames>
    <definedName name="_xlnm._FilterDatabase" localSheetId="0" hidden="1">Hoja1!$B$43:$W$110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107" i="5" l="1"/>
  <c r="U100" i="5"/>
  <c r="V100" i="5"/>
  <c r="V101" i="5"/>
  <c r="V102" i="5"/>
  <c r="V103" i="5"/>
  <c r="V104" i="5"/>
  <c r="V105" i="5"/>
  <c r="V106" i="5"/>
  <c r="V107" i="5"/>
  <c r="V108" i="5"/>
  <c r="V109" i="5"/>
  <c r="V110" i="5"/>
  <c r="Q109" i="5"/>
  <c r="Q108" i="5"/>
  <c r="Q105" i="5"/>
  <c r="Q104" i="5"/>
  <c r="Q99" i="5" l="1"/>
  <c r="V99" i="5" s="1"/>
  <c r="S98" i="5"/>
  <c r="V98" i="5" s="1"/>
  <c r="S96" i="5"/>
  <c r="V96" i="5" s="1"/>
  <c r="V97" i="5"/>
  <c r="U93" i="5" l="1"/>
  <c r="V93" i="5" s="1"/>
  <c r="U92" i="5"/>
  <c r="V92" i="5" s="1"/>
  <c r="S79" i="5"/>
  <c r="V79" i="5" s="1"/>
  <c r="S86" i="5"/>
  <c r="V86" i="5" s="1"/>
  <c r="S83" i="5"/>
  <c r="V83" i="5" s="1"/>
  <c r="V78" i="5"/>
  <c r="V80" i="5"/>
  <c r="V81" i="5"/>
  <c r="V82" i="5"/>
  <c r="V84" i="5"/>
  <c r="V85" i="5"/>
  <c r="V87" i="5"/>
  <c r="V88" i="5"/>
  <c r="V89" i="5"/>
  <c r="V90" i="5"/>
  <c r="V91" i="5"/>
  <c r="V94" i="5"/>
  <c r="V95" i="5"/>
  <c r="V77" i="5" l="1"/>
  <c r="V76" i="5"/>
  <c r="V75" i="5"/>
  <c r="S74" i="5"/>
  <c r="V74" i="5" s="1"/>
  <c r="S73" i="5"/>
  <c r="V73" i="5" s="1"/>
  <c r="S72" i="5"/>
  <c r="V72" i="5" s="1"/>
  <c r="V71" i="5"/>
  <c r="S70" i="5"/>
  <c r="V70" i="5" s="1"/>
  <c r="V69" i="5"/>
  <c r="U68" i="5"/>
  <c r="V68" i="5" s="1"/>
  <c r="U67" i="5"/>
  <c r="V67" i="5" s="1"/>
  <c r="U66" i="5"/>
  <c r="V66" i="5" s="1"/>
  <c r="U65" i="5"/>
  <c r="V65" i="5" s="1"/>
  <c r="U64" i="5"/>
  <c r="V64" i="5" s="1"/>
  <c r="V63" i="5"/>
  <c r="V53" i="5" l="1"/>
  <c r="V54" i="5"/>
  <c r="V44" i="5"/>
  <c r="V49" i="5"/>
  <c r="V48" i="5"/>
  <c r="V45" i="5"/>
  <c r="V47" i="5"/>
  <c r="V52" i="5"/>
  <c r="V46" i="5"/>
  <c r="V50" i="5"/>
  <c r="V51" i="5"/>
  <c r="V35" i="5"/>
  <c r="V36" i="5"/>
  <c r="V37" i="5"/>
  <c r="V29" i="5"/>
  <c r="V28" i="5"/>
  <c r="V34" i="5"/>
  <c r="V33" i="5"/>
  <c r="V32" i="5"/>
  <c r="V31" i="5"/>
  <c r="V30" i="5"/>
  <c r="V27" i="5"/>
  <c r="V26" i="5"/>
  <c r="V25" i="5"/>
  <c r="V24" i="5"/>
  <c r="V23" i="5"/>
  <c r="V22" i="5"/>
  <c r="V21" i="5"/>
  <c r="V5" i="5"/>
  <c r="V6" i="5"/>
  <c r="V9" i="5"/>
  <c r="V10" i="5"/>
  <c r="V11" i="5"/>
  <c r="V12" i="5"/>
  <c r="V13" i="5"/>
  <c r="V14" i="5"/>
  <c r="V15" i="5"/>
  <c r="V16" i="5"/>
  <c r="V17" i="5"/>
  <c r="V18" i="5"/>
  <c r="V19" i="5"/>
  <c r="V20" i="5"/>
  <c r="V4" i="5"/>
  <c r="U8" i="5"/>
  <c r="V8" i="5" s="1"/>
  <c r="U7" i="5"/>
  <c r="V7" i="5" s="1"/>
</calcChain>
</file>

<file path=xl/sharedStrings.xml><?xml version="1.0" encoding="utf-8"?>
<sst xmlns="http://schemas.openxmlformats.org/spreadsheetml/2006/main" count="1295" uniqueCount="347">
  <si>
    <t>Mes</t>
  </si>
  <si>
    <t>Id Formulario</t>
  </si>
  <si>
    <t>Res N°</t>
  </si>
  <si>
    <t>Funcionario</t>
  </si>
  <si>
    <t>Cargo</t>
  </si>
  <si>
    <t>Destino</t>
  </si>
  <si>
    <t>Via Transporte</t>
  </si>
  <si>
    <t>Cometido</t>
  </si>
  <si>
    <t>Motivo</t>
  </si>
  <si>
    <t>Fecha Salida</t>
  </si>
  <si>
    <t>Fecha Llegada</t>
  </si>
  <si>
    <t>Estamento</t>
  </si>
  <si>
    <t>Tipo Contrato</t>
  </si>
  <si>
    <t>Días</t>
  </si>
  <si>
    <t>Año</t>
  </si>
  <si>
    <t>$ Viático</t>
  </si>
  <si>
    <t>Financiado por</t>
  </si>
  <si>
    <t>$ Rend.de Gasto Taxi u otro</t>
  </si>
  <si>
    <t>Orden de Compra</t>
  </si>
  <si>
    <t>$ Valor Pasaje</t>
  </si>
  <si>
    <t>Total Viático + gastos de pasajes</t>
  </si>
  <si>
    <t>Observación</t>
  </si>
  <si>
    <t>Agosto</t>
  </si>
  <si>
    <t>110700/57/2021</t>
  </si>
  <si>
    <t>JORGE GONZALEZ HERRERA</t>
  </si>
  <si>
    <t>Conductor</t>
  </si>
  <si>
    <t>Viña del Mar</t>
  </si>
  <si>
    <t>Terrestre</t>
  </si>
  <si>
    <t>Nacional</t>
  </si>
  <si>
    <t>Traslado de equipos</t>
  </si>
  <si>
    <t>Administrativo</t>
  </si>
  <si>
    <t>Indefinido</t>
  </si>
  <si>
    <t>CPLT</t>
  </si>
  <si>
    <t>No aplica</t>
  </si>
  <si>
    <t>En vehículo institucional</t>
  </si>
  <si>
    <t>Septiembre</t>
  </si>
  <si>
    <t>110700/67/2021</t>
  </si>
  <si>
    <t>Quilpué</t>
  </si>
  <si>
    <t>110700/68/2021</t>
  </si>
  <si>
    <t>MIGUEL YAKSIC BECKDORF</t>
  </si>
  <si>
    <t>Director de Promoción, Formación y Vinculación</t>
  </si>
  <si>
    <t>Puerto Montt</t>
  </si>
  <si>
    <t>Aéreo</t>
  </si>
  <si>
    <t>Firma de convenio de colaboración e implementación del Portal con el Gobernador de la Región de Los Lagos</t>
  </si>
  <si>
    <t>Directores</t>
  </si>
  <si>
    <t>5752-68-CM21</t>
  </si>
  <si>
    <t>110700/69/2021</t>
  </si>
  <si>
    <t>RODRIGO MORA ORTEGA</t>
  </si>
  <si>
    <t>Jefe de Gabinete</t>
  </si>
  <si>
    <t>Jefatura</t>
  </si>
  <si>
    <t>5752-68-CM21 y 5752-69-SE21</t>
  </si>
  <si>
    <t>Rendición Radiotaxi traslado para todo el equipo</t>
  </si>
  <si>
    <t>110700/70/2021</t>
  </si>
  <si>
    <t>GLORIA DE LA FUENTE GONZÁLEZ</t>
  </si>
  <si>
    <t>Presidenta del CPLT</t>
  </si>
  <si>
    <t>Presidenta</t>
  </si>
  <si>
    <t>Designa</t>
  </si>
  <si>
    <t>110700/71/2021</t>
  </si>
  <si>
    <t>EMILIO ESPINOZA ARELLANO</t>
  </si>
  <si>
    <t>Jefe Unidad de Comunicaciones</t>
  </si>
  <si>
    <t>110700/72/2021</t>
  </si>
  <si>
    <t>JAVIERA GÓMEZ LEÓN</t>
  </si>
  <si>
    <t>Jefa Unidad de Vinculación</t>
  </si>
  <si>
    <t>Firma de convenio de colaboración e implementación del Portal con el Gobernador de la Región de Los Lagos
Taller dirigido a funcionarios
Reunión con Fundación para la Pobreza</t>
  </si>
  <si>
    <t>En vehículo particular</t>
  </si>
  <si>
    <t>110700/73/2021</t>
  </si>
  <si>
    <t>Colina</t>
  </si>
  <si>
    <t>Firma carta de compromiso para la implementación de Laboratorio de Integridad con la IM de Colina</t>
  </si>
  <si>
    <t>Sin derecho a viático, traslado en vehículo institucional</t>
  </si>
  <si>
    <t>110700/74/2021</t>
  </si>
  <si>
    <t>DANIEL PEFAUR DENDAL</t>
  </si>
  <si>
    <t>Coordinador de Análisis</t>
  </si>
  <si>
    <t>Coordinadores</t>
  </si>
  <si>
    <t>110700/75/2021</t>
  </si>
  <si>
    <t>ÁNGELA VALENZUELA REYES</t>
  </si>
  <si>
    <t>Analista Unidad de Comunicaciones</t>
  </si>
  <si>
    <t>Analistas</t>
  </si>
  <si>
    <t>110700/76/2021</t>
  </si>
  <si>
    <t>Traslado a Presidenta y funcionarios a IM Colina</t>
  </si>
  <si>
    <t>110700/78/2021</t>
  </si>
  <si>
    <t>Rancagua</t>
  </si>
  <si>
    <t>Firma carta de compromiso para la implementación de Laboratorio de Integridad con la IM de Rancagua</t>
  </si>
  <si>
    <t>En vehículo institucional - Gasto bencina prorrateado</t>
  </si>
  <si>
    <t>110700/79/2021</t>
  </si>
  <si>
    <t>110700/80/2021</t>
  </si>
  <si>
    <t>110700/81/2021</t>
  </si>
  <si>
    <t>Traslado a Presidenta y funcionarios a IM Rancagua</t>
  </si>
  <si>
    <t>110700/83/2021</t>
  </si>
  <si>
    <t>DAVID IBACETA MEDINA</t>
  </si>
  <si>
    <t>Director General</t>
  </si>
  <si>
    <t>Sin derecho a viático, traslado en vehículo particular</t>
  </si>
  <si>
    <t>110700/84/2021</t>
  </si>
  <si>
    <t>Octubre</t>
  </si>
  <si>
    <t>110700/85/2021</t>
  </si>
  <si>
    <t>Firma carta de compromiso para la implementación de Laboratorio de Integridad con la IM de Viña del Mar</t>
  </si>
  <si>
    <t>110700/87/2021</t>
  </si>
  <si>
    <t>110700/88/2021</t>
  </si>
  <si>
    <t>110700/89/2021</t>
  </si>
  <si>
    <t>110700/90/2021</t>
  </si>
  <si>
    <t>110700/91/2021</t>
  </si>
  <si>
    <t>Traslado a Presidenta y funcionarios a IM Viña del Mar</t>
  </si>
  <si>
    <t>110700/94/2021</t>
  </si>
  <si>
    <t>DANIEL CONTRERAS CABALLOL</t>
  </si>
  <si>
    <t>Analista de Estudios</t>
  </si>
  <si>
    <t>Realizar talleres a funcionarios(as) de la IM Colina, en el marco del Laboratorio de Integridad</t>
  </si>
  <si>
    <t>Profesional</t>
  </si>
  <si>
    <t>Sin derecho a viático</t>
  </si>
  <si>
    <t>Noviembre</t>
  </si>
  <si>
    <t>110700/97/2021</t>
  </si>
  <si>
    <t>Retirar y entregar notebook al funcionario Alejandro González Guajardo</t>
  </si>
  <si>
    <t>110700/99/2021</t>
  </si>
  <si>
    <t>MAXIMILIANO NÚÑEZ GÓMEZ</t>
  </si>
  <si>
    <t xml:space="preserve">Analista Unidad de Vinculación </t>
  </si>
  <si>
    <t>Puerto Montt y Calbuco</t>
  </si>
  <si>
    <t>Realizar Talleres de sensibilización de la Ley de Transparencia a campamentos y comunidades de la Región de Los Lagos</t>
  </si>
  <si>
    <t xml:space="preserve"> 5752-88-CM21</t>
  </si>
  <si>
    <t>110700/100/2021</t>
  </si>
  <si>
    <t>Puerto Montt-Calbuco</t>
  </si>
  <si>
    <t> 504207</t>
  </si>
  <si>
    <t>110700/101/2021</t>
  </si>
  <si>
    <t>FRANCISCO LETURIA INFANTE</t>
  </si>
  <si>
    <t xml:space="preserve">Consejero </t>
  </si>
  <si>
    <t>Santo Domingo/República Dominicana</t>
  </si>
  <si>
    <t>Internacional</t>
  </si>
  <si>
    <t>Participar en seminario/conversatorio de intercambio de experiencias de lo que realiza el Consejo para la Transparencia de Chile y la Dirección General de Ética e Integridad Gubernamental de República Dominicana, en materias de Transparencia y Probidad</t>
  </si>
  <si>
    <t>Consejero</t>
  </si>
  <si>
    <t>AGCID</t>
  </si>
  <si>
    <t>Los gastos que irroga este viaje son financiados por AGCID y eventualmente si existiese otro gasto a reembolsar serán financiados por el Consejo para la Transparencia.</t>
  </si>
  <si>
    <t>110700/102/2021</t>
  </si>
  <si>
    <t>Buenos Aires/Argentina</t>
  </si>
  <si>
    <t>Sostener una reunión con autoridades de la Agencia de Acceso a la Información Pública de Argentina para explotar vías de cooperación, intercambio de proyectos y realización de pasantia, entre otros propósitos.</t>
  </si>
  <si>
    <t>No genera gasto en pasajes aéreos para el Consejo para la Transparencia.</t>
  </si>
  <si>
    <t>110700/103/2021</t>
  </si>
  <si>
    <t>México/Ciudad de México</t>
  </si>
  <si>
    <t>Participar en el evento “Las prioridades anticorrupción: hacia 2030”, que organiza el Instituto Nacional de Transparencia, Acceso a la Información y Protección de Datos Personales (INAI), en Ciudad de México y también, para realizar una visita técnica de estudio con la Oficina de Gestión de Proyectos de Libertad de Información de Filipinas, con el objetivo de dar a conocer el ejercicio y la garantía del derecho de acceso a la información pública en México, así como de la protección de los datos personales en el sector público en el marco de una cooperación internacional en estas materias</t>
  </si>
  <si>
    <t>5752-93-CM21
5752-94-CM21</t>
  </si>
  <si>
    <t>Pasajes Aéreos pendientes de facturación</t>
  </si>
  <si>
    <t>Talca</t>
  </si>
  <si>
    <t>Valparaíso</t>
  </si>
  <si>
    <t>Diciembre</t>
  </si>
  <si>
    <t>ANGELA VALENZUELA REYES</t>
  </si>
  <si>
    <t>Analista Comunicaciones</t>
  </si>
  <si>
    <t xml:space="preserve">Administrativo </t>
  </si>
  <si>
    <t>110700/116/2021</t>
  </si>
  <si>
    <t>Ceremonia de Certificación del Ciclo Formativo para estudiantes de Adm.Publica de la U.de Talca, incluye Clase magistral y luego establecer un almuerzo con el Decano de la Facultad de Derecho y Ciencias Sociales de la Universidad de Talca</t>
  </si>
  <si>
    <t>Designada</t>
  </si>
  <si>
    <t>110700/117/2021</t>
  </si>
  <si>
    <t>110700/115/2021</t>
  </si>
  <si>
    <t xml:space="preserve">Trasladar comitiva a Talca </t>
  </si>
  <si>
    <t>110700/118/2021</t>
  </si>
  <si>
    <t>Director</t>
  </si>
  <si>
    <t>RODRIGO SEBASTIAN MORA ORTEGA</t>
  </si>
  <si>
    <t>VALENTINA PAZ HERNANDEZ BAUZA</t>
  </si>
  <si>
    <t>MAXIMILIANO ANIBAL NUNEZ GOMEZ</t>
  </si>
  <si>
    <t>Enero</t>
  </si>
  <si>
    <t>Jefe Gabinete Presidenta</t>
  </si>
  <si>
    <t>Administrativo  Chofer</t>
  </si>
  <si>
    <t>Analista Unidad de Normativa y Regulación</t>
  </si>
  <si>
    <t>Analista Unidad de Vinculación</t>
  </si>
  <si>
    <t>Directivo</t>
  </si>
  <si>
    <t>Consejo Directivo</t>
  </si>
  <si>
    <t>110700/31/2022</t>
  </si>
  <si>
    <t>Asiste a encuentro "Pactos Políticos y Sociales para una nueva Am Latina</t>
  </si>
  <si>
    <t>N/A</t>
  </si>
  <si>
    <t>110700/10/2022</t>
  </si>
  <si>
    <t>110700/9/2022</t>
  </si>
  <si>
    <t>110700/8/2022</t>
  </si>
  <si>
    <t>110700/7/2022</t>
  </si>
  <si>
    <t>plazo fijo</t>
  </si>
  <si>
    <t>110700/6/2022</t>
  </si>
  <si>
    <t>110700/5/2022</t>
  </si>
  <si>
    <t>110700/4/2022</t>
  </si>
  <si>
    <t>110700/1/2022</t>
  </si>
  <si>
    <t>Marzo</t>
  </si>
  <si>
    <t>110700/43/2022</t>
  </si>
  <si>
    <t>Abril</t>
  </si>
  <si>
    <t>MARÍA LORETO SAAVEDRA SANCHEZ</t>
  </si>
  <si>
    <t>110700/51/2022</t>
  </si>
  <si>
    <t>110700/44/2022</t>
  </si>
  <si>
    <t>Firma convenio gobierno regional Ohiggins en sede de la Gobernación</t>
  </si>
  <si>
    <t>110700/73/2022</t>
  </si>
  <si>
    <t>110700/53/2022</t>
  </si>
  <si>
    <t>Mayo</t>
  </si>
  <si>
    <t>BERNARDO NAVARRETE YAÑEZ</t>
  </si>
  <si>
    <t>Consejera</t>
  </si>
  <si>
    <t>Traslados Pdta. por encuentro Pactos Politicos y sociales para una nueva A latina</t>
  </si>
  <si>
    <t>Charla: Desinformación y credibilidad : el desafio de la etica y la transarencia</t>
  </si>
  <si>
    <t>110700/54/2022</t>
  </si>
  <si>
    <t>110700/52/2022</t>
  </si>
  <si>
    <t>110700/81/2022</t>
  </si>
  <si>
    <t>110700/79/2022</t>
  </si>
  <si>
    <t>Reuniones Armada de Chile, Shoa y Directemar</t>
  </si>
  <si>
    <t>110700/77/2022</t>
  </si>
  <si>
    <t>Presidente</t>
  </si>
  <si>
    <t>Junio</t>
  </si>
  <si>
    <t>Mexico</t>
  </si>
  <si>
    <t>Aérea</t>
  </si>
  <si>
    <t>Designado</t>
  </si>
  <si>
    <t>Participar en la 13ª edición de la CONFERENCIA INTERNACIONAL DE COMISIONADOS DE INFORMACIÓN, a realzarse en Puebla Mexico, entre los dias 22 al 24 de junio de 2022</t>
  </si>
  <si>
    <t>110700/88/2022</t>
  </si>
  <si>
    <t>5752-50-AG22</t>
  </si>
  <si>
    <t>110700/96/2022</t>
  </si>
  <si>
    <t>CHRISTIAN ANKER ULRICH</t>
  </si>
  <si>
    <t>Jefe Promoción y Formación</t>
  </si>
  <si>
    <t>Los Lagos</t>
  </si>
  <si>
    <t>Programa BID</t>
  </si>
  <si>
    <t>BID</t>
  </si>
  <si>
    <t>110700/97/2022</t>
  </si>
  <si>
    <t>Analista Promoción y Formación</t>
  </si>
  <si>
    <t>110700/98/2022</t>
  </si>
  <si>
    <t>JUAN PABLO CAMPS CARREÑO</t>
  </si>
  <si>
    <t>Coordinación Promoción</t>
  </si>
  <si>
    <t>110700/99/2022</t>
  </si>
  <si>
    <t>PAULA ALCAINO PALMA</t>
  </si>
  <si>
    <t>Profesional Dirección Fiscalización</t>
  </si>
  <si>
    <t xml:space="preserve">Julio </t>
  </si>
  <si>
    <t>110700/117/2022</t>
  </si>
  <si>
    <t xml:space="preserve">Presidente </t>
  </si>
  <si>
    <t>La Araucania</t>
  </si>
  <si>
    <t>5752-79-CM22; 5752-85-SE22</t>
  </si>
  <si>
    <t>110700/110/2022</t>
  </si>
  <si>
    <t>110700/119/2022</t>
  </si>
  <si>
    <t>Temuco</t>
  </si>
  <si>
    <t>5752-74-CM22</t>
  </si>
  <si>
    <t>Incluye arriendo de vehículo para traslado de comitiva</t>
  </si>
  <si>
    <t>110700/120/2022</t>
  </si>
  <si>
    <t>5752-77-CM22</t>
  </si>
  <si>
    <t>110700/121/2022</t>
  </si>
  <si>
    <t>PAULA TOBALINA KNUST</t>
  </si>
  <si>
    <t>Jefa de Comunicaciones</t>
  </si>
  <si>
    <t>5752-81-CM22</t>
  </si>
  <si>
    <t>110700/122/2022</t>
  </si>
  <si>
    <t>5752-75-CM22</t>
  </si>
  <si>
    <t>110700/127/2022</t>
  </si>
  <si>
    <t>Punta Arenas</t>
  </si>
  <si>
    <t>110700/128/2022</t>
  </si>
  <si>
    <t>5752-111-CM22</t>
  </si>
  <si>
    <t>110700/129/2022</t>
  </si>
  <si>
    <t>Valdivia - Puerto Montt</t>
  </si>
  <si>
    <t>5752-109-CM22</t>
  </si>
  <si>
    <t>110700/130/2022</t>
  </si>
  <si>
    <t>Valdivia</t>
  </si>
  <si>
    <t>5752-108-CM22</t>
  </si>
  <si>
    <t>110700/143/2022</t>
  </si>
  <si>
    <t>110700/145/2022</t>
  </si>
  <si>
    <t>110700/146/2022</t>
  </si>
  <si>
    <t>110700/149/2022</t>
  </si>
  <si>
    <t>110700/151/2022</t>
  </si>
  <si>
    <t>110700/152/2022</t>
  </si>
  <si>
    <t>110700/153/2022</t>
  </si>
  <si>
    <t>110700/154/2022</t>
  </si>
  <si>
    <t>110700/155/2022</t>
  </si>
  <si>
    <t>110700/156/2022</t>
  </si>
  <si>
    <t>110700/157/2022</t>
  </si>
  <si>
    <t>110700/158/2022</t>
  </si>
  <si>
    <t>110700/161/2022</t>
  </si>
  <si>
    <t>110700/162/2022</t>
  </si>
  <si>
    <t>110700/159/2022</t>
  </si>
  <si>
    <t>110700/160/2022</t>
  </si>
  <si>
    <t>110700/163/2022</t>
  </si>
  <si>
    <t>110700/164/2022</t>
  </si>
  <si>
    <t>JOSE LUIS VILLESCA BUSTOS</t>
  </si>
  <si>
    <t>ALEXANDER PATRICIO GUAICO VILCHES</t>
  </si>
  <si>
    <t>CHRISTIAN ANKER ULLRICH</t>
  </si>
  <si>
    <t>FRANCISCO JAVIER LETURIA INFANTE</t>
  </si>
  <si>
    <t>BERNARDO ERIC NAVARRETE YÁÑEZ</t>
  </si>
  <si>
    <t>GLORIA ALEJANDRA DE LA FUENTE GONZÁLEZ</t>
  </si>
  <si>
    <t>FELIPE IGNACIO DÍAZ WITTIG</t>
  </si>
  <si>
    <t>DAVID ALEJANDRO JESÚS IBACETA MEDINA</t>
  </si>
  <si>
    <t>PAULA ANDREA TOBALINA KNUST</t>
  </si>
  <si>
    <t>JUAN PABLO CAÑAS MONTT</t>
  </si>
  <si>
    <t>Coordinador de Formación</t>
  </si>
  <si>
    <t>Machalí</t>
  </si>
  <si>
    <t>Molina, Región del Maule</t>
  </si>
  <si>
    <t>Rabat, Marruecos</t>
  </si>
  <si>
    <t>Cartagena, España</t>
  </si>
  <si>
    <t>Visita de coordinación e inspección a la Escuela Especial Juan Tachoire Moena, en la comuna de Machalí,Rancagua,  con motivo de la Sesión del Consejo Directivo, a realizarse el día 13 de septiembre en mismo lugar</t>
  </si>
  <si>
    <t>Jefe Unidad de Infraestructura y Soporte</t>
  </si>
  <si>
    <t>Visita de inspección técnica de infraestructura tecnológica a la Escuela Especial Juan Tachoire Moena, en la comuna de Machalí,Rancagua,  con motivo de la Sesión del Consejo Directivo, a realizarse el día 13 de septiembre en mismo lugar</t>
  </si>
  <si>
    <t>Analista de Monitoreo y Ciberseguridad</t>
  </si>
  <si>
    <t>Jefe de Promoción y Formación</t>
  </si>
  <si>
    <t>Participar en la firma de Convenio con la Municipalidad de Molina y Corporaciones Municipales asociadas, asistir a una reunión con el alcalde de Talca, actividades que se realizarán en las ciudades de Molina y Talca</t>
  </si>
  <si>
    <t>Participar en la sesión del Consejo Directivo que se realizará en la Escuela Especial Juan Tachoire Moena, en la comuna de Machalí, ciudad de Rancagua</t>
  </si>
  <si>
    <t>Preparar y realizar el soporte técnico de infraestructura tecnológica requerido para la sesión del Consejo Directivo que se realizará en la Escuela Especial Juan Tachoire Moena, en la comuna de Machalí, ciudad de Rancagua</t>
  </si>
  <si>
    <t>Desiganda</t>
  </si>
  <si>
    <t>Traslado en radiotaxi compartido</t>
  </si>
  <si>
    <t>Traslado en radiotaxi</t>
  </si>
  <si>
    <t>Jefe Unidad de Sumarios y Secretario del CD</t>
  </si>
  <si>
    <t>Participar en el Seminario sobre “Democracia y Transparencia”, organizado por la Cámara de Consejeros de Marruecos, los días 21 al 27 de septiembre de 2022, en la ciudad de Rabat, Marruecos</t>
  </si>
  <si>
    <t>5752-99-CM22; 5752-101-CM22; 5752-104-CM22</t>
  </si>
  <si>
    <t>Incluye seguro asistencia en viaje</t>
  </si>
  <si>
    <t>Participar en el “VII Congreso Internacional de Transparencia y Gobierno Abierto”, los días 28 al 30 de septiembre de 2022, en la ciudad de Cartagena, España</t>
  </si>
  <si>
    <t>Cámara de Consejeros de Marruecos y CPLT</t>
  </si>
  <si>
    <t>5752-103-CM22; 5752-105-CM22; 5752-106-CM22; 5752-118-AG22</t>
  </si>
  <si>
    <t>Reembolso combustible uso vehículo particular</t>
  </si>
  <si>
    <t>Analista de Contenidos y Prensa</t>
  </si>
  <si>
    <t>110700/176/2022</t>
  </si>
  <si>
    <t>Carahue y Valdivia</t>
  </si>
  <si>
    <t xml:space="preserve">Impartir en la ciudad y comuna de Carahue, una capacitación sobre Formación Ciudadana y Transparencia dirigida a los profesionales del Servicio Local de Educación Pública Costa Araucanía y sostener en la ciudad de Valdivia, Región de los Ríos, una reunión con el Coordinador de Vinculación con el medio de la Universidad Austral de Chile, participar en el lanzamiento de la Guía de Educación Ciudadana en la Facultad de Humanidades y realizar una capacitación de brechas de género en el Acceso a la Información Pública a estudiantes de la Carrera de Administración </t>
  </si>
  <si>
    <t>Iquique</t>
  </si>
  <si>
    <t>Participar en la Región de Tarapacá en capacitaciones destinadas a funcionarios públicos, enlaces municipales, funcionarios del GORE y de la sociedad civil, como asimismo, asistir a reuniones con las autoridades de los organismos regionales.</t>
  </si>
  <si>
    <t>5752-129-CM22</t>
  </si>
  <si>
    <t>110700/173/2022</t>
  </si>
  <si>
    <t>110700/174/2022</t>
  </si>
  <si>
    <t>Desigando</t>
  </si>
  <si>
    <t>5752-131-CM22</t>
  </si>
  <si>
    <t>110700/175/2022</t>
  </si>
  <si>
    <t>5752-130-CM22</t>
  </si>
  <si>
    <t>5752-133-CM22</t>
  </si>
  <si>
    <t>110700/179/2022</t>
  </si>
  <si>
    <t>Panamá</t>
  </si>
  <si>
    <t>Participar en el XXIII Encuentro de la Red de Transparencia y Acceso (RTA), organizado por la Autoridad Nacional de Transparencia y Acceso a la Información (ANTAI) de Panamá</t>
  </si>
  <si>
    <t>110700/180/2022</t>
  </si>
  <si>
    <t>DANIEL ANDRÉS PEFAUR DENDAL</t>
  </si>
  <si>
    <t>Director de Estudios (S)</t>
  </si>
  <si>
    <t>110700/185/2022</t>
  </si>
  <si>
    <t>Luxemburgo y París</t>
  </si>
  <si>
    <t>Participar en el Foro Global del Comité de Gobernanza Pública (PCG) de la OCDE, “Construyendo Confianza y Reforzando la Democracia”, que se realizará  en la ciudad de Luxemburgo y participar, luego del Foro, en diversas reuniones con el equipo de Integridad del Sector Público de la OCDE , con la Secretaria General de la Alta Autoridad para la Transparencia en la Vida Pública de Francia y participar, presidiendo, la reunión de otoño de 2022, de los Altos Funcionarios de Integridad Pública (SPIO), en la ciudad de Paris, Francia</t>
  </si>
  <si>
    <t>110700/191/2022</t>
  </si>
  <si>
    <t>Angol</t>
  </si>
  <si>
    <t>Participar en reuniones con la Asociación de Municipalidades con Alcaldes Mapuche, en la ciudad de Angol</t>
  </si>
  <si>
    <t>110700/184/2022</t>
  </si>
  <si>
    <t>110700/186/2022</t>
  </si>
  <si>
    <t>110700/188/2022</t>
  </si>
  <si>
    <t>110700/190/2022</t>
  </si>
  <si>
    <t>FELIPE ORREGO RAMÍREZ</t>
  </si>
  <si>
    <t>Participar en el Encuentro Nacional de Concejales de la Asociación Chilena de Municipalidades (ACHM), los días 07 y 08 de noviembre de 2022, en la ciudad de Osorno</t>
  </si>
  <si>
    <t>Osorno</t>
  </si>
  <si>
    <t>Talca y Molina</t>
  </si>
  <si>
    <t>Realizar capacitaciones para funcionarios municipales de la Región del Maule y participar en reuniones con autoridades regionales y/o comunales, los días 16 y 17 de noviembre de 2022, en la ciudades de Talca y de Molina</t>
  </si>
  <si>
    <t>Realizar una capacitación para funcionarios municipales de la provincia de Curicó, el día 17 de noviembre de 2022, en la ciudad de Molina</t>
  </si>
  <si>
    <t>Analista Unidad Análisis de Fondo</t>
  </si>
  <si>
    <t>Molina</t>
  </si>
  <si>
    <t>110700/192/2022</t>
  </si>
  <si>
    <t>110700/197/2022</t>
  </si>
  <si>
    <t>110700/198/2022</t>
  </si>
  <si>
    <t>Realizar capacitaciones a sociedad civil, funcionarios municipales y de otros servicios de la Región de Antofagasta, los días 22 y 23 de noviembre de 2022, en las ciudades de Antofagasta y Calama</t>
  </si>
  <si>
    <t>Antofagasta y Calama</t>
  </si>
  <si>
    <t>Participar en capacitaciones destinadas a funcionarios públicos, enlaces municipales, funcionarios del GORE y sociedad civil, entre los días 30 de noviembre y 02 de diciembre de 2022, en la Región de Magallanes</t>
  </si>
  <si>
    <t>Punta Arenas y Puerto Natales</t>
  </si>
  <si>
    <t>Participar en capacitaciones destinadas a Dirigentes Sociales del Consejo de Salud y a estudiantes de gestión pública de la Región de Valparaíso</t>
  </si>
  <si>
    <t>5752-142-CM22</t>
  </si>
  <si>
    <t>5752-137-CM22</t>
  </si>
  <si>
    <t>5752-140-CM22; 5752-144-SE22</t>
  </si>
  <si>
    <t>5752-150-CM22; 5752-149-CM22</t>
  </si>
  <si>
    <t>5752-154-CM22</t>
  </si>
  <si>
    <t>5752-148-CM22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</si>
</sst>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164" formatCode="_-[$$-409]* #,##0.00_ ;_-[$$-409]* \-#,##0.00\ ;_-[$$-409]* &quot;-&quot;??_ ;_-@_ "/>
    <numFmt numFmtId="165" formatCode="_-[$$-409]* #,##0_ ;_-[$$-409]* \-#,##0\ ;_-[$$-409]* &quot;-&quot;_ ;_-@_ "/>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color rgb="FF201F1E"/>
      <name val="Calibri"/>
      <family val="2"/>
      <charset val="1"/>
    </font>
    <font>
      <sz val="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top style="thin">
        <color indexed="64"/>
      </top>
      <bottom/>
      <diagonal/>
    </border>
    <border>
      <left/>
      <right style="thin">
        <color rgb="FF000000"/>
      </right>
      <top style="thin">
        <color rgb="FF000000"/>
      </top>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00">
    <xf numFmtId="0" fontId="0" fillId="0" borderId="0" xfId="0"/>
    <xf numFmtId="0" fontId="18" fillId="0" borderId="0" xfId="0" applyFont="1"/>
    <xf numFmtId="17" fontId="18" fillId="0" borderId="10" xfId="0" applyNumberFormat="1" applyFont="1" applyBorder="1" applyAlignment="1">
      <alignment horizontal="center"/>
    </xf>
    <xf numFmtId="0" fontId="18" fillId="0" borderId="10" xfId="0" applyFont="1" applyBorder="1" applyAlignment="1">
      <alignment horizontal="center" vertical="center"/>
    </xf>
    <xf numFmtId="0" fontId="18" fillId="0" borderId="10" xfId="0" applyFont="1" applyBorder="1"/>
    <xf numFmtId="0" fontId="18" fillId="0" borderId="10" xfId="0" applyFont="1" applyBorder="1" applyAlignment="1">
      <alignment horizontal="left"/>
    </xf>
    <xf numFmtId="14" fontId="18" fillId="0" borderId="10" xfId="0" applyNumberFormat="1" applyFont="1" applyBorder="1" applyAlignment="1">
      <alignment horizontal="center"/>
    </xf>
    <xf numFmtId="0" fontId="18" fillId="0" borderId="10" xfId="0" applyFont="1" applyBorder="1" applyAlignment="1">
      <alignment horizontal="center"/>
    </xf>
    <xf numFmtId="42" fontId="18" fillId="0" borderId="10" xfId="42" applyFont="1" applyBorder="1"/>
    <xf numFmtId="42" fontId="18" fillId="0" borderId="10" xfId="42" applyFont="1" applyBorder="1" applyAlignment="1">
      <alignment horizontal="right"/>
    </xf>
    <xf numFmtId="0" fontId="18" fillId="0" borderId="10" xfId="0" applyFont="1" applyBorder="1" applyAlignment="1">
      <alignment horizontal="left" wrapText="1"/>
    </xf>
    <xf numFmtId="0" fontId="18" fillId="0" borderId="10" xfId="0" applyFont="1" applyBorder="1" applyAlignment="1">
      <alignment horizontal="center" wrapText="1"/>
    </xf>
    <xf numFmtId="0" fontId="18" fillId="0" borderId="10" xfId="0" applyFont="1" applyBorder="1" applyAlignment="1">
      <alignment vertical="center"/>
    </xf>
    <xf numFmtId="0" fontId="18" fillId="33" borderId="18" xfId="0" applyFont="1" applyFill="1" applyBorder="1" applyAlignment="1">
      <alignment horizontal="center" vertical="center"/>
    </xf>
    <xf numFmtId="0" fontId="18" fillId="33" borderId="10" xfId="0" applyFont="1" applyFill="1" applyBorder="1" applyAlignment="1">
      <alignment horizontal="center" vertical="center" wrapText="1"/>
    </xf>
    <xf numFmtId="0" fontId="18" fillId="33" borderId="10" xfId="0" applyFont="1" applyFill="1" applyBorder="1" applyAlignment="1">
      <alignment vertical="center"/>
    </xf>
    <xf numFmtId="0" fontId="18" fillId="33" borderId="10" xfId="0" applyFont="1" applyFill="1" applyBorder="1" applyAlignment="1">
      <alignment horizontal="left" vertical="center"/>
    </xf>
    <xf numFmtId="0" fontId="18" fillId="33" borderId="12" xfId="0" applyFont="1" applyFill="1" applyBorder="1" applyAlignment="1">
      <alignment vertical="center"/>
    </xf>
    <xf numFmtId="0" fontId="18" fillId="33" borderId="13" xfId="0" applyFont="1" applyFill="1" applyBorder="1" applyAlignment="1">
      <alignment horizontal="left"/>
    </xf>
    <xf numFmtId="0" fontId="18" fillId="33" borderId="0" xfId="0" applyFont="1" applyFill="1" applyAlignment="1">
      <alignment horizontal="center" vertical="center"/>
    </xf>
    <xf numFmtId="0" fontId="18" fillId="33" borderId="0" xfId="0" applyFont="1" applyFill="1"/>
    <xf numFmtId="0" fontId="18" fillId="33" borderId="0" xfId="0" applyFont="1" applyFill="1" applyAlignment="1">
      <alignment horizontal="left"/>
    </xf>
    <xf numFmtId="0" fontId="18" fillId="33" borderId="0" xfId="0" applyFont="1" applyFill="1" applyAlignment="1">
      <alignment horizontal="center"/>
    </xf>
    <xf numFmtId="42" fontId="18" fillId="33" borderId="0" xfId="42" applyFont="1" applyFill="1" applyAlignment="1">
      <alignment horizontal="right"/>
    </xf>
    <xf numFmtId="42" fontId="18" fillId="33" borderId="0" xfId="42" applyFont="1" applyFill="1"/>
    <xf numFmtId="0" fontId="18" fillId="33" borderId="0" xfId="0" applyFont="1" applyFill="1" applyAlignment="1">
      <alignment vertical="center"/>
    </xf>
    <xf numFmtId="0" fontId="19" fillId="33" borderId="10" xfId="0" applyFont="1" applyFill="1" applyBorder="1" applyAlignment="1">
      <alignment horizontal="center" vertical="center" wrapText="1"/>
    </xf>
    <xf numFmtId="0" fontId="19" fillId="33" borderId="22" xfId="0" applyFont="1" applyFill="1" applyBorder="1" applyAlignment="1">
      <alignment horizontal="center" vertical="center" wrapText="1"/>
    </xf>
    <xf numFmtId="42" fontId="19" fillId="33" borderId="10" xfId="42"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8" fillId="33" borderId="0" xfId="0" applyFont="1" applyFill="1" applyAlignment="1">
      <alignment wrapText="1"/>
    </xf>
    <xf numFmtId="0" fontId="18" fillId="33" borderId="13"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3" xfId="0" applyFont="1" applyFill="1" applyBorder="1"/>
    <xf numFmtId="0" fontId="18" fillId="33" borderId="14" xfId="0" applyFont="1" applyFill="1" applyBorder="1" applyAlignment="1">
      <alignment horizontal="left"/>
    </xf>
    <xf numFmtId="0" fontId="18" fillId="33" borderId="14" xfId="0" applyFont="1" applyFill="1" applyBorder="1"/>
    <xf numFmtId="14" fontId="18" fillId="33" borderId="13" xfId="0" applyNumberFormat="1" applyFont="1" applyFill="1" applyBorder="1" applyAlignment="1">
      <alignment horizontal="center"/>
    </xf>
    <xf numFmtId="14" fontId="18" fillId="33" borderId="14" xfId="0" applyNumberFormat="1" applyFont="1" applyFill="1" applyBorder="1" applyAlignment="1">
      <alignment horizontal="center"/>
    </xf>
    <xf numFmtId="0" fontId="18" fillId="33" borderId="14" xfId="0" applyFont="1" applyFill="1" applyBorder="1" applyAlignment="1">
      <alignment horizontal="center"/>
    </xf>
    <xf numFmtId="42" fontId="18" fillId="33" borderId="10" xfId="42" applyFont="1" applyFill="1" applyBorder="1" applyAlignment="1">
      <alignment horizontal="right"/>
    </xf>
    <xf numFmtId="0" fontId="18" fillId="33" borderId="23" xfId="0" applyFont="1" applyFill="1" applyBorder="1" applyAlignment="1">
      <alignment horizontal="center"/>
    </xf>
    <xf numFmtId="42" fontId="18" fillId="33" borderId="10" xfId="42" applyFont="1" applyFill="1" applyBorder="1"/>
    <xf numFmtId="0" fontId="18" fillId="33" borderId="20" xfId="0" applyFont="1" applyFill="1" applyBorder="1" applyAlignment="1">
      <alignment horizontal="center"/>
    </xf>
    <xf numFmtId="42" fontId="18" fillId="33" borderId="15" xfId="42" applyFont="1" applyFill="1" applyBorder="1"/>
    <xf numFmtId="42" fontId="18" fillId="33" borderId="19" xfId="42" applyFont="1" applyFill="1" applyBorder="1"/>
    <xf numFmtId="0" fontId="18" fillId="33" borderId="15" xfId="0" applyFont="1" applyFill="1" applyBorder="1" applyAlignment="1">
      <alignment vertical="center"/>
    </xf>
    <xf numFmtId="0" fontId="18" fillId="33" borderId="13" xfId="0" applyFont="1" applyFill="1" applyBorder="1" applyAlignment="1">
      <alignment horizontal="center"/>
    </xf>
    <xf numFmtId="42" fontId="18" fillId="33" borderId="10" xfId="42" applyFont="1" applyFill="1" applyBorder="1" applyAlignment="1">
      <alignment horizontal="left"/>
    </xf>
    <xf numFmtId="0" fontId="18" fillId="33" borderId="17" xfId="0" applyFont="1" applyFill="1" applyBorder="1" applyAlignment="1">
      <alignment horizontal="center"/>
    </xf>
    <xf numFmtId="0" fontId="20" fillId="33" borderId="12" xfId="0" applyFont="1" applyFill="1" applyBorder="1" applyAlignment="1">
      <alignment wrapText="1"/>
    </xf>
    <xf numFmtId="42" fontId="18" fillId="33" borderId="21" xfId="42" applyFont="1" applyFill="1" applyBorder="1"/>
    <xf numFmtId="0" fontId="18" fillId="33" borderId="11"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11" xfId="0" applyFont="1" applyFill="1" applyBorder="1"/>
    <xf numFmtId="0" fontId="18" fillId="33" borderId="11" xfId="0" applyFont="1" applyFill="1" applyBorder="1" applyAlignment="1">
      <alignment horizontal="left"/>
    </xf>
    <xf numFmtId="0" fontId="18" fillId="33" borderId="12" xfId="0" applyFont="1" applyFill="1" applyBorder="1" applyAlignment="1">
      <alignment horizontal="left"/>
    </xf>
    <xf numFmtId="0" fontId="18" fillId="33" borderId="12" xfId="0" applyFont="1" applyFill="1" applyBorder="1" applyAlignment="1">
      <alignment horizontal="center"/>
    </xf>
    <xf numFmtId="0" fontId="18" fillId="33" borderId="24" xfId="0" applyFont="1" applyFill="1" applyBorder="1" applyAlignment="1">
      <alignment horizontal="center"/>
    </xf>
    <xf numFmtId="42" fontId="18" fillId="33" borderId="16" xfId="42" applyFont="1" applyFill="1" applyBorder="1"/>
    <xf numFmtId="0" fontId="18" fillId="33" borderId="14" xfId="0" applyFont="1" applyFill="1" applyBorder="1" applyAlignment="1">
      <alignment vertical="center"/>
    </xf>
    <xf numFmtId="0" fontId="18" fillId="33" borderId="14" xfId="0" applyFont="1" applyFill="1" applyBorder="1" applyAlignment="1">
      <alignment horizontal="left" vertical="center"/>
    </xf>
    <xf numFmtId="0" fontId="18" fillId="33" borderId="14" xfId="0" applyFont="1" applyFill="1" applyBorder="1" applyAlignment="1">
      <alignment horizontal="left" vertical="center" wrapText="1"/>
    </xf>
    <xf numFmtId="0" fontId="18" fillId="33" borderId="13" xfId="0" applyFont="1" applyFill="1" applyBorder="1" applyAlignment="1">
      <alignment vertical="center" wrapText="1"/>
    </xf>
    <xf numFmtId="14" fontId="18" fillId="33" borderId="17" xfId="0" applyNumberFormat="1" applyFont="1" applyFill="1" applyBorder="1" applyAlignment="1">
      <alignment horizontal="center" vertical="center"/>
    </xf>
    <xf numFmtId="14" fontId="18" fillId="33" borderId="13" xfId="0" applyNumberFormat="1" applyFont="1" applyFill="1" applyBorder="1" applyAlignment="1">
      <alignment horizontal="center" vertical="center"/>
    </xf>
    <xf numFmtId="0" fontId="18" fillId="33" borderId="13" xfId="0" applyFont="1" applyFill="1" applyBorder="1" applyAlignment="1">
      <alignment horizontal="left" vertical="center"/>
    </xf>
    <xf numFmtId="164" fontId="18" fillId="33" borderId="10" xfId="42" applyNumberFormat="1" applyFont="1" applyFill="1" applyBorder="1" applyAlignment="1">
      <alignment horizontal="right" vertical="center"/>
    </xf>
    <xf numFmtId="42" fontId="18" fillId="33" borderId="13" xfId="42" applyFont="1" applyFill="1" applyBorder="1" applyAlignment="1">
      <alignment vertical="center"/>
    </xf>
    <xf numFmtId="42" fontId="18" fillId="33" borderId="14" xfId="42" applyFont="1" applyFill="1" applyBorder="1" applyAlignment="1">
      <alignment vertical="center"/>
    </xf>
    <xf numFmtId="0" fontId="18" fillId="33" borderId="10" xfId="0" applyFont="1" applyFill="1" applyBorder="1" applyAlignment="1">
      <alignment horizontal="center" vertical="center"/>
    </xf>
    <xf numFmtId="0" fontId="18" fillId="33" borderId="10" xfId="0" applyFont="1" applyFill="1" applyBorder="1" applyAlignment="1">
      <alignment horizontal="left" vertical="center" wrapText="1"/>
    </xf>
    <xf numFmtId="14" fontId="18" fillId="33" borderId="10" xfId="0" applyNumberFormat="1" applyFont="1" applyFill="1" applyBorder="1" applyAlignment="1">
      <alignment horizontal="center" vertical="center"/>
    </xf>
    <xf numFmtId="0" fontId="18" fillId="33" borderId="22" xfId="0" applyFont="1" applyFill="1" applyBorder="1" applyAlignment="1">
      <alignment horizontal="center" vertical="center"/>
    </xf>
    <xf numFmtId="165" fontId="18" fillId="33" borderId="10" xfId="42" applyNumberFormat="1" applyFont="1" applyFill="1" applyBorder="1" applyAlignment="1">
      <alignment horizontal="left" vertical="center"/>
    </xf>
    <xf numFmtId="0" fontId="18" fillId="33" borderId="19" xfId="0" applyFont="1" applyFill="1" applyBorder="1" applyAlignment="1">
      <alignment horizontal="center" vertical="center"/>
    </xf>
    <xf numFmtId="0" fontId="18" fillId="33" borderId="10" xfId="0" applyFont="1" applyFill="1" applyBorder="1" applyAlignment="1">
      <alignment vertical="center" wrapText="1"/>
    </xf>
    <xf numFmtId="0" fontId="18" fillId="33" borderId="19" xfId="0" applyFont="1" applyFill="1" applyBorder="1" applyAlignment="1">
      <alignment horizontal="left" vertical="center" wrapText="1"/>
    </xf>
    <xf numFmtId="0" fontId="18" fillId="33" borderId="0" xfId="0" applyFont="1" applyFill="1" applyAlignment="1">
      <alignment horizontal="left" vertical="center" wrapText="1"/>
    </xf>
    <xf numFmtId="42" fontId="18" fillId="33" borderId="10" xfId="42" applyFont="1" applyFill="1" applyBorder="1" applyAlignment="1">
      <alignment horizontal="left" vertical="center"/>
    </xf>
    <xf numFmtId="42" fontId="18" fillId="33" borderId="10" xfId="42" applyFont="1" applyFill="1" applyBorder="1" applyAlignment="1">
      <alignment vertical="center"/>
    </xf>
    <xf numFmtId="0" fontId="18" fillId="33" borderId="15" xfId="0" applyFont="1" applyFill="1" applyBorder="1" applyAlignment="1">
      <alignment horizontal="center" vertical="center"/>
    </xf>
    <xf numFmtId="0" fontId="18" fillId="33" borderId="15" xfId="0" applyFont="1" applyFill="1" applyBorder="1" applyAlignment="1">
      <alignment horizontal="left" vertical="center"/>
    </xf>
    <xf numFmtId="0" fontId="18" fillId="0" borderId="12" xfId="0" applyFont="1" applyBorder="1" applyAlignment="1">
      <alignment wrapText="1"/>
    </xf>
    <xf numFmtId="0" fontId="19" fillId="34" borderId="10" xfId="0" applyFont="1" applyFill="1" applyBorder="1" applyAlignment="1">
      <alignment horizontal="center" vertical="center" wrapText="1"/>
    </xf>
    <xf numFmtId="0" fontId="19" fillId="34" borderId="22" xfId="0" applyFont="1" applyFill="1" applyBorder="1" applyAlignment="1">
      <alignment horizontal="center" vertical="center" wrapText="1"/>
    </xf>
    <xf numFmtId="42" fontId="19" fillId="34" borderId="10" xfId="42" applyFont="1" applyFill="1" applyBorder="1" applyAlignment="1">
      <alignment horizontal="center" vertical="center" wrapText="1"/>
    </xf>
    <xf numFmtId="0" fontId="19" fillId="34" borderId="19" xfId="0" applyFont="1" applyFill="1" applyBorder="1" applyAlignment="1">
      <alignment horizontal="center" vertical="center" wrapText="1"/>
    </xf>
    <xf numFmtId="0" fontId="18" fillId="0" borderId="12" xfId="0" applyFont="1" applyBorder="1" applyAlignment="1"/>
    <xf numFmtId="14" fontId="18" fillId="0" borderId="12" xfId="0" applyNumberFormat="1" applyFont="1" applyBorder="1" applyAlignment="1"/>
    <xf numFmtId="0" fontId="18" fillId="0" borderId="12" xfId="0" applyFont="1" applyBorder="1" applyAlignment="1">
      <alignment horizontal="left" vertical="top"/>
    </xf>
    <xf numFmtId="41" fontId="18" fillId="0" borderId="12" xfId="43" applyFont="1" applyBorder="1" applyAlignment="1"/>
    <xf numFmtId="3" fontId="18" fillId="0" borderId="12" xfId="0" applyNumberFormat="1" applyFont="1" applyBorder="1" applyAlignment="1"/>
    <xf numFmtId="41" fontId="18" fillId="0" borderId="11" xfId="43" applyFont="1" applyBorder="1" applyAlignment="1"/>
    <xf numFmtId="0" fontId="18" fillId="33" borderId="0" xfId="0" applyFont="1" applyFill="1" applyAlignment="1"/>
    <xf numFmtId="0" fontId="18" fillId="0" borderId="11" xfId="0" applyFont="1" applyBorder="1" applyAlignment="1"/>
    <xf numFmtId="42" fontId="18" fillId="33" borderId="10" xfId="42" applyFont="1" applyFill="1" applyBorder="1" applyAlignment="1"/>
    <xf numFmtId="41" fontId="18" fillId="0" borderId="11" xfId="43" applyFont="1" applyFill="1" applyBorder="1" applyAlignment="1"/>
    <xf numFmtId="41" fontId="18" fillId="0" borderId="12" xfId="43" applyFont="1" applyFill="1" applyBorder="1" applyAlignment="1"/>
    <xf numFmtId="42" fontId="18" fillId="0" borderId="10" xfId="42" applyFont="1" applyFill="1" applyBorder="1" applyAlignment="1"/>
    <xf numFmtId="42" fontId="18" fillId="33" borderId="0" xfId="42" applyFont="1" applyFill="1" applyAlignment="1"/>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0]" xfId="43" builtinId="6"/>
    <cellStyle name="Moneda [0]" xfId="42" builtinId="7"/>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rvicios.cplt.cl/Web_sigedoc/Formularios/Formulario.aspx?data=EGDYraKJNyJ03fSo4yGUMiOxub3Yf5ygSISMiZwPWflchPr%2fLznCKCr2%2byqQLJwUQBpTTW4sb8QWXtMP4Cz%2bwt2mPGEwrHYEG8eHJM114kP%2fmgAkhV%2f9nt52nTSzMQmpv8jmyw2dErGZc1lKIYc0kzGinQRFrVEOKIY3KBRNNSn%2frRJ%2b%2b6NpyE3FANmvvg%2fjSuk%2fNbs3b1VfOavfEa1tzf2vVrBGInrN1i18eo3%2bEl60dxAAcd48ZMDrNkq9K%2bYm1WQ9VCiGVgFBwh3Kv%2b5wbrryr0E2XYGAm7t%2bfIxJtPWEZYIU75mMVntWGFL%2faCA1E%2bvFtptA%2bMZKYP1OVlo03LrleqD1yIl9B9GE98JKAL%2fAor5aEGoNRwKt38h2aanD5S2VJznCPDrxCYx%2b%2fNZsoBtga0IFpBO7%2fRCKnC3t3dHV" TargetMode="External"/><Relationship Id="rId2" Type="http://schemas.openxmlformats.org/officeDocument/2006/relationships/hyperlink" Target="https://servicios.cplt.cl/Web_sigedoc/Formularios/Formulario.aspx?data=EPOqMst42tMwlvXSrlEEIKNHEpJ5GUUcbEpJ8pBqfP%2fHpVvGE9Ukp%2bbOo1CoVZbPcNZKmqq7ZL%2bJ9WQJD4cYJsrQ3areMLxiBvoECCZSYr7oztAO4phYSVoXviJzPoOX4wzZY6AHSwWxmnBKrs0%2fC985pH71T8MHaSBsNahllwOyzb%2bKhX4dnVTK8KvrqxOiUzm7djLAoZ%2fruSCioNmSr6BWUHWeMeZR7A3aG0BZmoABo%2bL6kIeXLGpEWYpEU8EQ98WbkSFi1vSz8o12ZdeU3E30w%2buLSeNiUXlwjiWuyCLLB09Xh7niOlCYkgxuxCJ7lVon9DXb%2f2na06VSEdGNOPEQjm1%2f0fZ3c6%2fYfJP4R02DxbS7KjYtTFh%2f%2fg3NORo8RpnF54XI%2fss0htAVpW01mkBZeVWFY7QJ6%2f4z8B6q0A9l" TargetMode="External"/><Relationship Id="rId1" Type="http://schemas.openxmlformats.org/officeDocument/2006/relationships/hyperlink" Target="https://servicios.cplt.cl/Web_sigedoc/Formularios/Formulario.aspx?data=EBZQ1qqUorsR%2bz13fThkjX68eS17ZY%2buKOJtLYcwHkSqk1hqBx1p4oKxQf2AzoEH7SZGYiOsQbsTRGCIiZ%2fNtWkrlGu7oVsZPIrDk2NlPwaJrzQlaY90I4Dz6JT7PNJXVu3nfzG%2b%2f5SBfbbRlIZkkiPWnCo8Ag9Jk9gaNDTUIkxJyf1Jusr3seQXP7maS99gMUN3aTh9AlbJlT%2fx%2fjOSI7Eh%2fph7x0kF524m2x7oBVyBr6DDb23wiOIjNfXNQ%2fdXZL7F7GtOz0akVNDH9ad21z%2fs0bwHdykj0LXar0g3mG6qtVrzgmdafQM3WvyHpvEqJVTvWOy%2frug5TpF%2bC9%2bGgJlYlt%2bCngioAGzKz1O56qHDdtZwFgiD%2flU6iD0ElW1ky%2bQrgA4lM9wJ0bVWm%2fth3SaEeVjXsc738%2bwK4loenhAq" TargetMode="External"/><Relationship Id="rId5" Type="http://schemas.openxmlformats.org/officeDocument/2006/relationships/printerSettings" Target="../printerSettings/printerSettings1.bin"/><Relationship Id="rId4" Type="http://schemas.openxmlformats.org/officeDocument/2006/relationships/hyperlink" Target="https://servicios.cplt.cl/Web_sigedoc/Formularios/Formulario.aspx?data=EHkYmluLwfkyAMR794wzNPtFeQHOBk8NBk9rNW2coByjk4WvEIdWx6ipqSawOrjiUF8jqZlAITUKXS3GGrwnIyXY0uBATNtjPWmI%2fWQFsE3jnWphbg3wzPDUMssSWgGa9n7mH5YtXc8YOQvt1t9Jib1uSRKn4YEfKOJgMvWTxK6z%2bBSRiTsSl4BjC5uA0AKY661qL1qQ3fJBxuX%2b5k7RmfJh18GGciwiDVVwGxPVt76VACmO7%2b%2fo09BrgrGS7eNN6YrJG%2bF6zqCU4EFDD%2fk%2fXkmqTdYgAgRbLS669zJ2DspmcrlmEKHSP4%2fP4Ow7%2b6uT225Z%2fwVI50DeNDPSrX2CxwVEYLTEKhMwBzHuvCjWCWSOBVaH%2bFMvYO77abp8RRLx8X08xRYV6ppNsyNrqR5PWxmQP3Oz8hTwuylfML4fwq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3:W122"/>
  <sheetViews>
    <sheetView showGridLines="0" tabSelected="1" topLeftCell="A42" zoomScale="93" zoomScaleNormal="93" workbookViewId="0">
      <pane xSplit="7" ySplit="2" topLeftCell="H100" activePane="bottomRight" state="frozen"/>
      <selection activeCell="A42" sqref="A42"/>
      <selection pane="topRight" activeCell="H42" sqref="H42"/>
      <selection pane="bottomLeft" activeCell="A44" sqref="A44"/>
      <selection pane="bottomRight" activeCell="S110" sqref="S110"/>
    </sheetView>
  </sheetViews>
  <sheetFormatPr baseColWidth="10" defaultColWidth="10.85546875" defaultRowHeight="12.75" x14ac:dyDescent="0.2"/>
  <cols>
    <col min="1" max="1" width="2.42578125" style="20" customWidth="1"/>
    <col min="2" max="2" width="10.7109375" style="19" bestFit="1" customWidth="1"/>
    <col min="3" max="3" width="10.140625" style="19" customWidth="1"/>
    <col min="4" max="4" width="15.42578125" style="19" customWidth="1"/>
    <col min="5" max="5" width="37.42578125" style="20" bestFit="1" customWidth="1"/>
    <col min="6" max="6" width="38.7109375" style="21" bestFit="1" customWidth="1"/>
    <col min="7" max="7" width="14.28515625" style="21" customWidth="1"/>
    <col min="8" max="8" width="9.42578125" style="21" customWidth="1"/>
    <col min="9" max="9" width="11.85546875" style="21" bestFit="1" customWidth="1"/>
    <col min="10" max="10" width="67.7109375" style="21" customWidth="1"/>
    <col min="11" max="12" width="11.28515625" style="22" customWidth="1"/>
    <col min="13" max="13" width="14.140625" style="21" bestFit="1" customWidth="1"/>
    <col min="14" max="14" width="9.7109375" style="21" customWidth="1"/>
    <col min="15" max="15" width="6.5703125" style="22" customWidth="1"/>
    <col min="16" max="16" width="6.28515625" style="19" customWidth="1"/>
    <col min="17" max="17" width="12.7109375" style="23" bestFit="1" customWidth="1"/>
    <col min="18" max="18" width="9.140625" style="22" customWidth="1"/>
    <col min="19" max="19" width="10.85546875" style="24"/>
    <col min="20" max="20" width="14" style="22" customWidth="1"/>
    <col min="21" max="21" width="12.5703125" style="24" customWidth="1"/>
    <col min="22" max="22" width="12.42578125" style="24" customWidth="1"/>
    <col min="23" max="23" width="44" style="25" bestFit="1" customWidth="1"/>
    <col min="24" max="16384" width="10.85546875" style="20"/>
  </cols>
  <sheetData>
    <row r="3" spans="2:23" s="30" customFormat="1" ht="38.25" x14ac:dyDescent="0.2">
      <c r="B3" s="26" t="s">
        <v>0</v>
      </c>
      <c r="C3" s="26" t="s">
        <v>1</v>
      </c>
      <c r="D3" s="26" t="s">
        <v>2</v>
      </c>
      <c r="E3" s="26" t="s">
        <v>3</v>
      </c>
      <c r="F3" s="26" t="s">
        <v>4</v>
      </c>
      <c r="G3" s="26" t="s">
        <v>5</v>
      </c>
      <c r="H3" s="26" t="s">
        <v>6</v>
      </c>
      <c r="I3" s="26" t="s">
        <v>7</v>
      </c>
      <c r="J3" s="26" t="s">
        <v>8</v>
      </c>
      <c r="K3" s="26" t="s">
        <v>9</v>
      </c>
      <c r="L3" s="26" t="s">
        <v>10</v>
      </c>
      <c r="M3" s="26" t="s">
        <v>11</v>
      </c>
      <c r="N3" s="26" t="s">
        <v>12</v>
      </c>
      <c r="O3" s="26" t="s">
        <v>13</v>
      </c>
      <c r="P3" s="27" t="s">
        <v>14</v>
      </c>
      <c r="Q3" s="28" t="s">
        <v>15</v>
      </c>
      <c r="R3" s="29" t="s">
        <v>16</v>
      </c>
      <c r="S3" s="28" t="s">
        <v>17</v>
      </c>
      <c r="T3" s="26" t="s">
        <v>18</v>
      </c>
      <c r="U3" s="28" t="s">
        <v>19</v>
      </c>
      <c r="V3" s="28" t="s">
        <v>20</v>
      </c>
      <c r="W3" s="26" t="s">
        <v>21</v>
      </c>
    </row>
    <row r="4" spans="2:23" s="1" customFormat="1" x14ac:dyDescent="0.2">
      <c r="B4" s="2" t="s">
        <v>22</v>
      </c>
      <c r="C4" s="3">
        <v>473414</v>
      </c>
      <c r="D4" s="7" t="s">
        <v>23</v>
      </c>
      <c r="E4" s="4" t="s">
        <v>24</v>
      </c>
      <c r="F4" s="5" t="s">
        <v>25</v>
      </c>
      <c r="G4" s="5" t="s">
        <v>26</v>
      </c>
      <c r="H4" s="5" t="s">
        <v>27</v>
      </c>
      <c r="I4" s="5" t="s">
        <v>28</v>
      </c>
      <c r="J4" s="5" t="s">
        <v>29</v>
      </c>
      <c r="K4" s="6">
        <v>44417</v>
      </c>
      <c r="L4" s="6">
        <v>44417</v>
      </c>
      <c r="M4" s="5" t="s">
        <v>30</v>
      </c>
      <c r="N4" s="5" t="s">
        <v>31</v>
      </c>
      <c r="O4" s="3">
        <v>1</v>
      </c>
      <c r="P4" s="7">
        <v>2021</v>
      </c>
      <c r="Q4" s="9">
        <v>24343</v>
      </c>
      <c r="R4" s="7" t="s">
        <v>32</v>
      </c>
      <c r="S4" s="8">
        <v>0</v>
      </c>
      <c r="T4" s="7" t="s">
        <v>33</v>
      </c>
      <c r="U4" s="8">
        <v>0</v>
      </c>
      <c r="V4" s="8">
        <f>+Q4+S4+U4</f>
        <v>24343</v>
      </c>
      <c r="W4" s="12" t="s">
        <v>34</v>
      </c>
    </row>
    <row r="5" spans="2:23" s="1" customFormat="1" x14ac:dyDescent="0.2">
      <c r="B5" s="3" t="s">
        <v>35</v>
      </c>
      <c r="C5" s="3">
        <v>478628</v>
      </c>
      <c r="D5" s="3" t="s">
        <v>36</v>
      </c>
      <c r="E5" s="4" t="s">
        <v>24</v>
      </c>
      <c r="F5" s="5" t="s">
        <v>25</v>
      </c>
      <c r="G5" s="5" t="s">
        <v>37</v>
      </c>
      <c r="H5" s="5" t="s">
        <v>27</v>
      </c>
      <c r="I5" s="5" t="s">
        <v>28</v>
      </c>
      <c r="J5" s="5" t="s">
        <v>29</v>
      </c>
      <c r="K5" s="6">
        <v>44425</v>
      </c>
      <c r="L5" s="6">
        <v>44425</v>
      </c>
      <c r="M5" s="5" t="s">
        <v>30</v>
      </c>
      <c r="N5" s="5" t="s">
        <v>31</v>
      </c>
      <c r="O5" s="7">
        <v>1</v>
      </c>
      <c r="P5" s="3">
        <v>2021</v>
      </c>
      <c r="Q5" s="9">
        <v>24343</v>
      </c>
      <c r="R5" s="7" t="s">
        <v>32</v>
      </c>
      <c r="S5" s="8">
        <v>0</v>
      </c>
      <c r="T5" s="7" t="s">
        <v>33</v>
      </c>
      <c r="U5" s="8">
        <v>0</v>
      </c>
      <c r="V5" s="8">
        <f t="shared" ref="V5:V27" si="0">+Q5+S5+U5</f>
        <v>24343</v>
      </c>
      <c r="W5" s="12" t="s">
        <v>34</v>
      </c>
    </row>
    <row r="6" spans="2:23" s="1" customFormat="1" x14ac:dyDescent="0.2">
      <c r="B6" s="3" t="s">
        <v>35</v>
      </c>
      <c r="C6" s="3">
        <v>478844</v>
      </c>
      <c r="D6" s="3" t="s">
        <v>38</v>
      </c>
      <c r="E6" s="4" t="s">
        <v>39</v>
      </c>
      <c r="F6" s="5" t="s">
        <v>40</v>
      </c>
      <c r="G6" s="5" t="s">
        <v>41</v>
      </c>
      <c r="H6" s="5" t="s">
        <v>42</v>
      </c>
      <c r="I6" s="5" t="s">
        <v>28</v>
      </c>
      <c r="J6" s="5" t="s">
        <v>43</v>
      </c>
      <c r="K6" s="6">
        <v>44444</v>
      </c>
      <c r="L6" s="6">
        <v>44445</v>
      </c>
      <c r="M6" s="5" t="s">
        <v>44</v>
      </c>
      <c r="N6" s="5" t="s">
        <v>31</v>
      </c>
      <c r="O6" s="7">
        <v>2</v>
      </c>
      <c r="P6" s="3">
        <v>2021</v>
      </c>
      <c r="Q6" s="9">
        <v>110069</v>
      </c>
      <c r="R6" s="7" t="s">
        <v>32</v>
      </c>
      <c r="S6" s="8">
        <v>0</v>
      </c>
      <c r="T6" s="7" t="s">
        <v>45</v>
      </c>
      <c r="U6" s="8">
        <v>233968</v>
      </c>
      <c r="V6" s="8">
        <f t="shared" si="0"/>
        <v>344037</v>
      </c>
      <c r="W6" s="12"/>
    </row>
    <row r="7" spans="2:23" s="1" customFormat="1" ht="25.5" x14ac:dyDescent="0.2">
      <c r="B7" s="3" t="s">
        <v>35</v>
      </c>
      <c r="C7" s="3">
        <v>478875</v>
      </c>
      <c r="D7" s="3" t="s">
        <v>46</v>
      </c>
      <c r="E7" s="4" t="s">
        <v>47</v>
      </c>
      <c r="F7" s="5" t="s">
        <v>48</v>
      </c>
      <c r="G7" s="5" t="s">
        <v>41</v>
      </c>
      <c r="H7" s="5" t="s">
        <v>42</v>
      </c>
      <c r="I7" s="5" t="s">
        <v>28</v>
      </c>
      <c r="J7" s="5" t="s">
        <v>43</v>
      </c>
      <c r="K7" s="6">
        <v>44444</v>
      </c>
      <c r="L7" s="6">
        <v>44445</v>
      </c>
      <c r="M7" s="5" t="s">
        <v>49</v>
      </c>
      <c r="N7" s="5" t="s">
        <v>31</v>
      </c>
      <c r="O7" s="7">
        <v>2</v>
      </c>
      <c r="P7" s="3">
        <v>2021</v>
      </c>
      <c r="Q7" s="9">
        <v>110069</v>
      </c>
      <c r="R7" s="7" t="s">
        <v>32</v>
      </c>
      <c r="S7" s="8">
        <v>82000</v>
      </c>
      <c r="T7" s="11" t="s">
        <v>50</v>
      </c>
      <c r="U7" s="8">
        <f>233968+63510</f>
        <v>297478</v>
      </c>
      <c r="V7" s="8">
        <f t="shared" si="0"/>
        <v>489547</v>
      </c>
      <c r="W7" s="12" t="s">
        <v>51</v>
      </c>
    </row>
    <row r="8" spans="2:23" s="1" customFormat="1" x14ac:dyDescent="0.2">
      <c r="B8" s="3" t="s">
        <v>35</v>
      </c>
      <c r="C8" s="3">
        <v>478867</v>
      </c>
      <c r="D8" s="3" t="s">
        <v>52</v>
      </c>
      <c r="E8" s="4" t="s">
        <v>53</v>
      </c>
      <c r="F8" s="5" t="s">
        <v>54</v>
      </c>
      <c r="G8" s="5" t="s">
        <v>41</v>
      </c>
      <c r="H8" s="5" t="s">
        <v>42</v>
      </c>
      <c r="I8" s="5" t="s">
        <v>28</v>
      </c>
      <c r="J8" s="5" t="s">
        <v>43</v>
      </c>
      <c r="K8" s="6">
        <v>44444</v>
      </c>
      <c r="L8" s="6">
        <v>44445</v>
      </c>
      <c r="M8" s="5" t="s">
        <v>55</v>
      </c>
      <c r="N8" s="5" t="s">
        <v>56</v>
      </c>
      <c r="O8" s="7">
        <v>2</v>
      </c>
      <c r="P8" s="3">
        <v>2021</v>
      </c>
      <c r="Q8" s="9">
        <v>146468</v>
      </c>
      <c r="R8" s="7" t="s">
        <v>32</v>
      </c>
      <c r="S8" s="8">
        <v>0</v>
      </c>
      <c r="T8" s="7" t="s">
        <v>50</v>
      </c>
      <c r="U8" s="8">
        <f>233968+63510</f>
        <v>297478</v>
      </c>
      <c r="V8" s="8">
        <f t="shared" si="0"/>
        <v>443946</v>
      </c>
      <c r="W8" s="12"/>
    </row>
    <row r="9" spans="2:23" s="1" customFormat="1" x14ac:dyDescent="0.2">
      <c r="B9" s="3" t="s">
        <v>35</v>
      </c>
      <c r="C9" s="3">
        <v>478886</v>
      </c>
      <c r="D9" s="3" t="s">
        <v>57</v>
      </c>
      <c r="E9" s="4" t="s">
        <v>58</v>
      </c>
      <c r="F9" s="5" t="s">
        <v>59</v>
      </c>
      <c r="G9" s="5" t="s">
        <v>41</v>
      </c>
      <c r="H9" s="5" t="s">
        <v>42</v>
      </c>
      <c r="I9" s="5" t="s">
        <v>28</v>
      </c>
      <c r="J9" s="5" t="s">
        <v>43</v>
      </c>
      <c r="K9" s="6">
        <v>44444</v>
      </c>
      <c r="L9" s="6">
        <v>44445</v>
      </c>
      <c r="M9" s="5" t="s">
        <v>49</v>
      </c>
      <c r="N9" s="5" t="s">
        <v>31</v>
      </c>
      <c r="O9" s="7">
        <v>2</v>
      </c>
      <c r="P9" s="3">
        <v>2021</v>
      </c>
      <c r="Q9" s="9">
        <v>110069</v>
      </c>
      <c r="R9" s="7" t="s">
        <v>32</v>
      </c>
      <c r="S9" s="8">
        <v>0</v>
      </c>
      <c r="T9" s="7" t="s">
        <v>45</v>
      </c>
      <c r="U9" s="8">
        <v>233968</v>
      </c>
      <c r="V9" s="8">
        <f t="shared" si="0"/>
        <v>344037</v>
      </c>
      <c r="W9" s="12"/>
    </row>
    <row r="10" spans="2:23" s="1" customFormat="1" ht="51" x14ac:dyDescent="0.2">
      <c r="B10" s="3" t="s">
        <v>35</v>
      </c>
      <c r="C10" s="3">
        <v>481490</v>
      </c>
      <c r="D10" s="3" t="s">
        <v>60</v>
      </c>
      <c r="E10" s="4" t="s">
        <v>61</v>
      </c>
      <c r="F10" s="5" t="s">
        <v>62</v>
      </c>
      <c r="G10" s="5" t="s">
        <v>41</v>
      </c>
      <c r="H10" s="5" t="s">
        <v>27</v>
      </c>
      <c r="I10" s="5" t="s">
        <v>28</v>
      </c>
      <c r="J10" s="10" t="s">
        <v>63</v>
      </c>
      <c r="K10" s="6">
        <v>44445</v>
      </c>
      <c r="L10" s="6">
        <v>44445</v>
      </c>
      <c r="M10" s="5" t="s">
        <v>49</v>
      </c>
      <c r="N10" s="5" t="s">
        <v>31</v>
      </c>
      <c r="O10" s="7">
        <v>1</v>
      </c>
      <c r="P10" s="3">
        <v>2021</v>
      </c>
      <c r="Q10" s="9">
        <v>31448</v>
      </c>
      <c r="R10" s="7" t="s">
        <v>32</v>
      </c>
      <c r="S10" s="8">
        <v>57099</v>
      </c>
      <c r="T10" s="7" t="s">
        <v>33</v>
      </c>
      <c r="U10" s="8">
        <v>0</v>
      </c>
      <c r="V10" s="8">
        <f t="shared" si="0"/>
        <v>88547</v>
      </c>
      <c r="W10" s="12" t="s">
        <v>64</v>
      </c>
    </row>
    <row r="11" spans="2:23" s="1" customFormat="1" x14ac:dyDescent="0.2">
      <c r="B11" s="3" t="s">
        <v>35</v>
      </c>
      <c r="C11" s="3">
        <v>484602</v>
      </c>
      <c r="D11" s="3" t="s">
        <v>65</v>
      </c>
      <c r="E11" s="4" t="s">
        <v>53</v>
      </c>
      <c r="F11" s="5" t="s">
        <v>54</v>
      </c>
      <c r="G11" s="5" t="s">
        <v>66</v>
      </c>
      <c r="H11" s="5" t="s">
        <v>27</v>
      </c>
      <c r="I11" s="5" t="s">
        <v>28</v>
      </c>
      <c r="J11" s="5" t="s">
        <v>67</v>
      </c>
      <c r="K11" s="6">
        <v>44452</v>
      </c>
      <c r="L11" s="6">
        <v>44452</v>
      </c>
      <c r="M11" s="5" t="s">
        <v>55</v>
      </c>
      <c r="N11" s="5" t="s">
        <v>56</v>
      </c>
      <c r="O11" s="7">
        <v>1</v>
      </c>
      <c r="P11" s="3">
        <v>2021</v>
      </c>
      <c r="Q11" s="9">
        <v>0</v>
      </c>
      <c r="R11" s="7" t="s">
        <v>32</v>
      </c>
      <c r="S11" s="8">
        <v>0</v>
      </c>
      <c r="T11" s="7" t="s">
        <v>33</v>
      </c>
      <c r="U11" s="8">
        <v>0</v>
      </c>
      <c r="V11" s="8">
        <f t="shared" si="0"/>
        <v>0</v>
      </c>
      <c r="W11" s="12" t="s">
        <v>68</v>
      </c>
    </row>
    <row r="12" spans="2:23" s="1" customFormat="1" x14ac:dyDescent="0.2">
      <c r="B12" s="3" t="s">
        <v>35</v>
      </c>
      <c r="C12" s="3">
        <v>484113</v>
      </c>
      <c r="D12" s="3" t="s">
        <v>69</v>
      </c>
      <c r="E12" s="4" t="s">
        <v>70</v>
      </c>
      <c r="F12" s="5" t="s">
        <v>71</v>
      </c>
      <c r="G12" s="5" t="s">
        <v>66</v>
      </c>
      <c r="H12" s="5" t="s">
        <v>27</v>
      </c>
      <c r="I12" s="5" t="s">
        <v>28</v>
      </c>
      <c r="J12" s="5" t="s">
        <v>67</v>
      </c>
      <c r="K12" s="6">
        <v>44452</v>
      </c>
      <c r="L12" s="6">
        <v>44452</v>
      </c>
      <c r="M12" s="5" t="s">
        <v>72</v>
      </c>
      <c r="N12" s="5" t="s">
        <v>31</v>
      </c>
      <c r="O12" s="7">
        <v>1</v>
      </c>
      <c r="P12" s="3">
        <v>2021</v>
      </c>
      <c r="Q12" s="9">
        <v>0</v>
      </c>
      <c r="R12" s="7" t="s">
        <v>32</v>
      </c>
      <c r="S12" s="8">
        <v>0</v>
      </c>
      <c r="T12" s="7" t="s">
        <v>33</v>
      </c>
      <c r="U12" s="8">
        <v>0</v>
      </c>
      <c r="V12" s="8">
        <f t="shared" si="0"/>
        <v>0</v>
      </c>
      <c r="W12" s="12" t="s">
        <v>68</v>
      </c>
    </row>
    <row r="13" spans="2:23" s="1" customFormat="1" x14ac:dyDescent="0.2">
      <c r="B13" s="3" t="s">
        <v>35</v>
      </c>
      <c r="C13" s="3">
        <v>484104</v>
      </c>
      <c r="D13" s="3" t="s">
        <v>73</v>
      </c>
      <c r="E13" s="4" t="s">
        <v>74</v>
      </c>
      <c r="F13" s="5" t="s">
        <v>75</v>
      </c>
      <c r="G13" s="5" t="s">
        <v>66</v>
      </c>
      <c r="H13" s="5" t="s">
        <v>27</v>
      </c>
      <c r="I13" s="5" t="s">
        <v>28</v>
      </c>
      <c r="J13" s="5" t="s">
        <v>67</v>
      </c>
      <c r="K13" s="6">
        <v>44452</v>
      </c>
      <c r="L13" s="6">
        <v>44452</v>
      </c>
      <c r="M13" s="5" t="s">
        <v>76</v>
      </c>
      <c r="N13" s="5" t="s">
        <v>31</v>
      </c>
      <c r="O13" s="7">
        <v>1</v>
      </c>
      <c r="P13" s="3">
        <v>2021</v>
      </c>
      <c r="Q13" s="9">
        <v>0</v>
      </c>
      <c r="R13" s="7" t="s">
        <v>32</v>
      </c>
      <c r="S13" s="8">
        <v>0</v>
      </c>
      <c r="T13" s="7" t="s">
        <v>33</v>
      </c>
      <c r="U13" s="8">
        <v>0</v>
      </c>
      <c r="V13" s="8">
        <f t="shared" si="0"/>
        <v>0</v>
      </c>
      <c r="W13" s="12" t="s">
        <v>68</v>
      </c>
    </row>
    <row r="14" spans="2:23" s="1" customFormat="1" x14ac:dyDescent="0.2">
      <c r="B14" s="3" t="s">
        <v>35</v>
      </c>
      <c r="C14" s="3">
        <v>484700</v>
      </c>
      <c r="D14" s="3" t="s">
        <v>77</v>
      </c>
      <c r="E14" s="4" t="s">
        <v>24</v>
      </c>
      <c r="F14" s="5" t="s">
        <v>25</v>
      </c>
      <c r="G14" s="5" t="s">
        <v>66</v>
      </c>
      <c r="H14" s="5" t="s">
        <v>27</v>
      </c>
      <c r="I14" s="5" t="s">
        <v>28</v>
      </c>
      <c r="J14" s="5" t="s">
        <v>78</v>
      </c>
      <c r="K14" s="6">
        <v>44452</v>
      </c>
      <c r="L14" s="6">
        <v>44452</v>
      </c>
      <c r="M14" s="5" t="s">
        <v>30</v>
      </c>
      <c r="N14" s="5" t="s">
        <v>31</v>
      </c>
      <c r="O14" s="7">
        <v>1</v>
      </c>
      <c r="P14" s="3">
        <v>2021</v>
      </c>
      <c r="Q14" s="9">
        <v>0</v>
      </c>
      <c r="R14" s="7" t="s">
        <v>32</v>
      </c>
      <c r="S14" s="8">
        <v>0</v>
      </c>
      <c r="T14" s="7" t="s">
        <v>33</v>
      </c>
      <c r="U14" s="8">
        <v>0</v>
      </c>
      <c r="V14" s="8">
        <f t="shared" si="0"/>
        <v>0</v>
      </c>
      <c r="W14" s="12" t="s">
        <v>68</v>
      </c>
    </row>
    <row r="15" spans="2:23" s="1" customFormat="1" x14ac:dyDescent="0.2">
      <c r="B15" s="3" t="s">
        <v>35</v>
      </c>
      <c r="C15" s="3">
        <v>484607</v>
      </c>
      <c r="D15" s="3" t="s">
        <v>79</v>
      </c>
      <c r="E15" s="4" t="s">
        <v>47</v>
      </c>
      <c r="F15" s="5" t="s">
        <v>48</v>
      </c>
      <c r="G15" s="5" t="s">
        <v>80</v>
      </c>
      <c r="H15" s="5" t="s">
        <v>27</v>
      </c>
      <c r="I15" s="5" t="s">
        <v>28</v>
      </c>
      <c r="J15" s="5" t="s">
        <v>81</v>
      </c>
      <c r="K15" s="6">
        <v>44461</v>
      </c>
      <c r="L15" s="6">
        <v>44461</v>
      </c>
      <c r="M15" s="5" t="s">
        <v>49</v>
      </c>
      <c r="N15" s="5" t="s">
        <v>31</v>
      </c>
      <c r="O15" s="7">
        <v>1</v>
      </c>
      <c r="P15" s="3">
        <v>2021</v>
      </c>
      <c r="Q15" s="9">
        <v>31448</v>
      </c>
      <c r="R15" s="7" t="s">
        <v>32</v>
      </c>
      <c r="S15" s="8">
        <v>11302</v>
      </c>
      <c r="T15" s="7" t="s">
        <v>33</v>
      </c>
      <c r="U15" s="8">
        <v>0</v>
      </c>
      <c r="V15" s="8">
        <f t="shared" si="0"/>
        <v>42750</v>
      </c>
      <c r="W15" s="12" t="s">
        <v>82</v>
      </c>
    </row>
    <row r="16" spans="2:23" s="1" customFormat="1" x14ac:dyDescent="0.2">
      <c r="B16" s="3" t="s">
        <v>35</v>
      </c>
      <c r="C16" s="3">
        <v>484609</v>
      </c>
      <c r="D16" s="3" t="s">
        <v>83</v>
      </c>
      <c r="E16" s="4" t="s">
        <v>53</v>
      </c>
      <c r="F16" s="5" t="s">
        <v>54</v>
      </c>
      <c r="G16" s="5" t="s">
        <v>80</v>
      </c>
      <c r="H16" s="5" t="s">
        <v>27</v>
      </c>
      <c r="I16" s="5" t="s">
        <v>28</v>
      </c>
      <c r="J16" s="5" t="s">
        <v>81</v>
      </c>
      <c r="K16" s="6">
        <v>44461</v>
      </c>
      <c r="L16" s="6">
        <v>44461</v>
      </c>
      <c r="M16" s="5" t="s">
        <v>55</v>
      </c>
      <c r="N16" s="5" t="s">
        <v>56</v>
      </c>
      <c r="O16" s="7">
        <v>1</v>
      </c>
      <c r="P16" s="3">
        <v>2021</v>
      </c>
      <c r="Q16" s="9">
        <v>41848</v>
      </c>
      <c r="R16" s="7" t="s">
        <v>32</v>
      </c>
      <c r="S16" s="8">
        <v>11302</v>
      </c>
      <c r="T16" s="7" t="s">
        <v>33</v>
      </c>
      <c r="U16" s="8">
        <v>0</v>
      </c>
      <c r="V16" s="8">
        <f t="shared" si="0"/>
        <v>53150</v>
      </c>
      <c r="W16" s="12" t="s">
        <v>82</v>
      </c>
    </row>
    <row r="17" spans="2:23" s="1" customFormat="1" x14ac:dyDescent="0.2">
      <c r="B17" s="3" t="s">
        <v>35</v>
      </c>
      <c r="C17" s="3">
        <v>484642</v>
      </c>
      <c r="D17" s="3" t="s">
        <v>84</v>
      </c>
      <c r="E17" s="4" t="s">
        <v>58</v>
      </c>
      <c r="F17" s="5" t="s">
        <v>59</v>
      </c>
      <c r="G17" s="5" t="s">
        <v>80</v>
      </c>
      <c r="H17" s="5" t="s">
        <v>27</v>
      </c>
      <c r="I17" s="5" t="s">
        <v>28</v>
      </c>
      <c r="J17" s="5" t="s">
        <v>81</v>
      </c>
      <c r="K17" s="6">
        <v>44461</v>
      </c>
      <c r="L17" s="6">
        <v>44461</v>
      </c>
      <c r="M17" s="5" t="s">
        <v>49</v>
      </c>
      <c r="N17" s="5" t="s">
        <v>31</v>
      </c>
      <c r="O17" s="7">
        <v>1</v>
      </c>
      <c r="P17" s="3">
        <v>2021</v>
      </c>
      <c r="Q17" s="9">
        <v>31448</v>
      </c>
      <c r="R17" s="7" t="s">
        <v>32</v>
      </c>
      <c r="S17" s="8">
        <v>11302</v>
      </c>
      <c r="T17" s="7" t="s">
        <v>33</v>
      </c>
      <c r="U17" s="8">
        <v>0</v>
      </c>
      <c r="V17" s="8">
        <f t="shared" si="0"/>
        <v>42750</v>
      </c>
      <c r="W17" s="12" t="s">
        <v>82</v>
      </c>
    </row>
    <row r="18" spans="2:23" s="1" customFormat="1" x14ac:dyDescent="0.2">
      <c r="B18" s="3" t="s">
        <v>35</v>
      </c>
      <c r="C18" s="3">
        <v>485884</v>
      </c>
      <c r="D18" s="3" t="s">
        <v>85</v>
      </c>
      <c r="E18" s="4" t="s">
        <v>24</v>
      </c>
      <c r="F18" s="5" t="s">
        <v>25</v>
      </c>
      <c r="G18" s="5" t="s">
        <v>80</v>
      </c>
      <c r="H18" s="5" t="s">
        <v>27</v>
      </c>
      <c r="I18" s="5" t="s">
        <v>28</v>
      </c>
      <c r="J18" s="5" t="s">
        <v>86</v>
      </c>
      <c r="K18" s="6">
        <v>44461</v>
      </c>
      <c r="L18" s="6">
        <v>44461</v>
      </c>
      <c r="M18" s="5" t="s">
        <v>30</v>
      </c>
      <c r="N18" s="5" t="s">
        <v>31</v>
      </c>
      <c r="O18" s="7">
        <v>1</v>
      </c>
      <c r="P18" s="3">
        <v>2021</v>
      </c>
      <c r="Q18" s="9">
        <v>24343</v>
      </c>
      <c r="R18" s="7" t="s">
        <v>32</v>
      </c>
      <c r="S18" s="8">
        <v>0</v>
      </c>
      <c r="T18" s="7" t="s">
        <v>33</v>
      </c>
      <c r="U18" s="8">
        <v>0</v>
      </c>
      <c r="V18" s="8">
        <f t="shared" si="0"/>
        <v>24343</v>
      </c>
      <c r="W18" s="12" t="s">
        <v>34</v>
      </c>
    </row>
    <row r="19" spans="2:23" s="1" customFormat="1" x14ac:dyDescent="0.2">
      <c r="B19" s="3" t="s">
        <v>35</v>
      </c>
      <c r="C19" s="3">
        <v>484634</v>
      </c>
      <c r="D19" s="3" t="s">
        <v>87</v>
      </c>
      <c r="E19" s="4" t="s">
        <v>88</v>
      </c>
      <c r="F19" s="5" t="s">
        <v>89</v>
      </c>
      <c r="G19" s="5" t="s">
        <v>66</v>
      </c>
      <c r="H19" s="5" t="s">
        <v>27</v>
      </c>
      <c r="I19" s="5" t="s">
        <v>28</v>
      </c>
      <c r="J19" s="5" t="s">
        <v>67</v>
      </c>
      <c r="K19" s="6">
        <v>44452</v>
      </c>
      <c r="L19" s="6">
        <v>44452</v>
      </c>
      <c r="M19" s="5" t="s">
        <v>89</v>
      </c>
      <c r="N19" s="5" t="s">
        <v>31</v>
      </c>
      <c r="O19" s="7">
        <v>1</v>
      </c>
      <c r="P19" s="3">
        <v>2021</v>
      </c>
      <c r="Q19" s="9">
        <v>0</v>
      </c>
      <c r="R19" s="7" t="s">
        <v>32</v>
      </c>
      <c r="S19" s="8">
        <v>0</v>
      </c>
      <c r="T19" s="7" t="s">
        <v>33</v>
      </c>
      <c r="U19" s="8">
        <v>0</v>
      </c>
      <c r="V19" s="8">
        <f t="shared" si="0"/>
        <v>0</v>
      </c>
      <c r="W19" s="12" t="s">
        <v>90</v>
      </c>
    </row>
    <row r="20" spans="2:23" s="1" customFormat="1" x14ac:dyDescent="0.2">
      <c r="B20" s="3" t="s">
        <v>35</v>
      </c>
      <c r="C20" s="3">
        <v>485938</v>
      </c>
      <c r="D20" s="3" t="s">
        <v>91</v>
      </c>
      <c r="E20" s="4" t="s">
        <v>88</v>
      </c>
      <c r="F20" s="5" t="s">
        <v>89</v>
      </c>
      <c r="G20" s="5" t="s">
        <v>80</v>
      </c>
      <c r="H20" s="5" t="s">
        <v>27</v>
      </c>
      <c r="I20" s="5" t="s">
        <v>28</v>
      </c>
      <c r="J20" s="5" t="s">
        <v>81</v>
      </c>
      <c r="K20" s="6">
        <v>44461</v>
      </c>
      <c r="L20" s="6">
        <v>44461</v>
      </c>
      <c r="M20" s="5" t="s">
        <v>89</v>
      </c>
      <c r="N20" s="5" t="s">
        <v>31</v>
      </c>
      <c r="O20" s="7">
        <v>1</v>
      </c>
      <c r="P20" s="3">
        <v>2021</v>
      </c>
      <c r="Q20" s="9">
        <v>41848</v>
      </c>
      <c r="R20" s="7" t="s">
        <v>32</v>
      </c>
      <c r="S20" s="8">
        <v>0</v>
      </c>
      <c r="T20" s="7" t="s">
        <v>33</v>
      </c>
      <c r="U20" s="8">
        <v>0</v>
      </c>
      <c r="V20" s="8">
        <f t="shared" si="0"/>
        <v>41848</v>
      </c>
      <c r="W20" s="12" t="s">
        <v>64</v>
      </c>
    </row>
    <row r="21" spans="2:23" s="1" customFormat="1" x14ac:dyDescent="0.2">
      <c r="B21" s="3" t="s">
        <v>92</v>
      </c>
      <c r="C21" s="3">
        <v>489983</v>
      </c>
      <c r="D21" s="3" t="s">
        <v>93</v>
      </c>
      <c r="E21" s="4" t="s">
        <v>88</v>
      </c>
      <c r="F21" s="5" t="s">
        <v>89</v>
      </c>
      <c r="G21" s="5" t="s">
        <v>26</v>
      </c>
      <c r="H21" s="5" t="s">
        <v>27</v>
      </c>
      <c r="I21" s="5" t="s">
        <v>28</v>
      </c>
      <c r="J21" s="5" t="s">
        <v>94</v>
      </c>
      <c r="K21" s="6">
        <v>44475</v>
      </c>
      <c r="L21" s="6">
        <v>44475</v>
      </c>
      <c r="M21" s="5" t="s">
        <v>89</v>
      </c>
      <c r="N21" s="5" t="s">
        <v>31</v>
      </c>
      <c r="O21" s="7">
        <v>1</v>
      </c>
      <c r="P21" s="3">
        <v>2021</v>
      </c>
      <c r="Q21" s="9">
        <v>41848</v>
      </c>
      <c r="R21" s="7" t="s">
        <v>32</v>
      </c>
      <c r="S21" s="8">
        <v>0</v>
      </c>
      <c r="T21" s="7" t="s">
        <v>33</v>
      </c>
      <c r="U21" s="8">
        <v>0</v>
      </c>
      <c r="V21" s="8">
        <f t="shared" si="0"/>
        <v>41848</v>
      </c>
      <c r="W21" s="12" t="s">
        <v>34</v>
      </c>
    </row>
    <row r="22" spans="2:23" s="1" customFormat="1" x14ac:dyDescent="0.2">
      <c r="B22" s="3" t="s">
        <v>92</v>
      </c>
      <c r="C22" s="3">
        <v>489688</v>
      </c>
      <c r="D22" s="3" t="s">
        <v>95</v>
      </c>
      <c r="E22" s="4" t="s">
        <v>70</v>
      </c>
      <c r="F22" s="5" t="s">
        <v>71</v>
      </c>
      <c r="G22" s="5" t="s">
        <v>26</v>
      </c>
      <c r="H22" s="5" t="s">
        <v>27</v>
      </c>
      <c r="I22" s="5" t="s">
        <v>28</v>
      </c>
      <c r="J22" s="5" t="s">
        <v>94</v>
      </c>
      <c r="K22" s="6">
        <v>44475</v>
      </c>
      <c r="L22" s="6">
        <v>44475</v>
      </c>
      <c r="M22" s="5" t="s">
        <v>72</v>
      </c>
      <c r="N22" s="5" t="s">
        <v>31</v>
      </c>
      <c r="O22" s="7">
        <v>1</v>
      </c>
      <c r="P22" s="3">
        <v>2021</v>
      </c>
      <c r="Q22" s="9">
        <v>31448</v>
      </c>
      <c r="R22" s="7" t="s">
        <v>32</v>
      </c>
      <c r="S22" s="8">
        <v>0</v>
      </c>
      <c r="T22" s="7" t="s">
        <v>33</v>
      </c>
      <c r="U22" s="8">
        <v>0</v>
      </c>
      <c r="V22" s="8">
        <f t="shared" si="0"/>
        <v>31448</v>
      </c>
      <c r="W22" s="12" t="s">
        <v>34</v>
      </c>
    </row>
    <row r="23" spans="2:23" s="1" customFormat="1" x14ac:dyDescent="0.2">
      <c r="B23" s="3" t="s">
        <v>92</v>
      </c>
      <c r="C23" s="3">
        <v>489930</v>
      </c>
      <c r="D23" s="3" t="s">
        <v>96</v>
      </c>
      <c r="E23" s="4" t="s">
        <v>53</v>
      </c>
      <c r="F23" s="5" t="s">
        <v>54</v>
      </c>
      <c r="G23" s="5" t="s">
        <v>26</v>
      </c>
      <c r="H23" s="5" t="s">
        <v>27</v>
      </c>
      <c r="I23" s="5" t="s">
        <v>28</v>
      </c>
      <c r="J23" s="5" t="s">
        <v>94</v>
      </c>
      <c r="K23" s="6">
        <v>44475</v>
      </c>
      <c r="L23" s="6">
        <v>44475</v>
      </c>
      <c r="M23" s="5" t="s">
        <v>55</v>
      </c>
      <c r="N23" s="5" t="s">
        <v>56</v>
      </c>
      <c r="O23" s="7">
        <v>1</v>
      </c>
      <c r="P23" s="3">
        <v>2021</v>
      </c>
      <c r="Q23" s="9">
        <v>41848</v>
      </c>
      <c r="R23" s="7" t="s">
        <v>32</v>
      </c>
      <c r="S23" s="8">
        <v>0</v>
      </c>
      <c r="T23" s="7" t="s">
        <v>33</v>
      </c>
      <c r="U23" s="8">
        <v>0</v>
      </c>
      <c r="V23" s="8">
        <f t="shared" si="0"/>
        <v>41848</v>
      </c>
      <c r="W23" s="12" t="s">
        <v>34</v>
      </c>
    </row>
    <row r="24" spans="2:23" s="1" customFormat="1" x14ac:dyDescent="0.2">
      <c r="B24" s="3" t="s">
        <v>92</v>
      </c>
      <c r="C24" s="3">
        <v>489935</v>
      </c>
      <c r="D24" s="3" t="s">
        <v>97</v>
      </c>
      <c r="E24" s="4" t="s">
        <v>47</v>
      </c>
      <c r="F24" s="5" t="s">
        <v>48</v>
      </c>
      <c r="G24" s="5" t="s">
        <v>26</v>
      </c>
      <c r="H24" s="5" t="s">
        <v>27</v>
      </c>
      <c r="I24" s="5" t="s">
        <v>28</v>
      </c>
      <c r="J24" s="5" t="s">
        <v>94</v>
      </c>
      <c r="K24" s="6">
        <v>44475</v>
      </c>
      <c r="L24" s="6">
        <v>44475</v>
      </c>
      <c r="M24" s="5" t="s">
        <v>49</v>
      </c>
      <c r="N24" s="5" t="s">
        <v>31</v>
      </c>
      <c r="O24" s="7">
        <v>1</v>
      </c>
      <c r="P24" s="3">
        <v>2021</v>
      </c>
      <c r="Q24" s="9">
        <v>31448</v>
      </c>
      <c r="R24" s="7" t="s">
        <v>32</v>
      </c>
      <c r="S24" s="8">
        <v>0</v>
      </c>
      <c r="T24" s="7" t="s">
        <v>33</v>
      </c>
      <c r="U24" s="8">
        <v>0</v>
      </c>
      <c r="V24" s="8">
        <f t="shared" si="0"/>
        <v>31448</v>
      </c>
      <c r="W24" s="12" t="s">
        <v>34</v>
      </c>
    </row>
    <row r="25" spans="2:23" s="1" customFormat="1" x14ac:dyDescent="0.2">
      <c r="B25" s="3" t="s">
        <v>92</v>
      </c>
      <c r="C25" s="3">
        <v>489933</v>
      </c>
      <c r="D25" s="3" t="s">
        <v>98</v>
      </c>
      <c r="E25" s="4" t="s">
        <v>58</v>
      </c>
      <c r="F25" s="5" t="s">
        <v>59</v>
      </c>
      <c r="G25" s="5" t="s">
        <v>26</v>
      </c>
      <c r="H25" s="5" t="s">
        <v>27</v>
      </c>
      <c r="I25" s="5" t="s">
        <v>28</v>
      </c>
      <c r="J25" s="5" t="s">
        <v>94</v>
      </c>
      <c r="K25" s="6">
        <v>44475</v>
      </c>
      <c r="L25" s="6">
        <v>44475</v>
      </c>
      <c r="M25" s="5" t="s">
        <v>49</v>
      </c>
      <c r="N25" s="5" t="s">
        <v>31</v>
      </c>
      <c r="O25" s="7">
        <v>1</v>
      </c>
      <c r="P25" s="3">
        <v>2021</v>
      </c>
      <c r="Q25" s="9">
        <v>31448</v>
      </c>
      <c r="R25" s="7" t="s">
        <v>32</v>
      </c>
      <c r="S25" s="8">
        <v>0</v>
      </c>
      <c r="T25" s="7" t="s">
        <v>33</v>
      </c>
      <c r="U25" s="8">
        <v>0</v>
      </c>
      <c r="V25" s="8">
        <f t="shared" si="0"/>
        <v>31448</v>
      </c>
      <c r="W25" s="12" t="s">
        <v>34</v>
      </c>
    </row>
    <row r="26" spans="2:23" s="1" customFormat="1" x14ac:dyDescent="0.2">
      <c r="B26" s="3" t="s">
        <v>92</v>
      </c>
      <c r="C26" s="3">
        <v>490365</v>
      </c>
      <c r="D26" s="3" t="s">
        <v>99</v>
      </c>
      <c r="E26" s="4" t="s">
        <v>24</v>
      </c>
      <c r="F26" s="5" t="s">
        <v>25</v>
      </c>
      <c r="G26" s="5" t="s">
        <v>26</v>
      </c>
      <c r="H26" s="5" t="s">
        <v>27</v>
      </c>
      <c r="I26" s="5" t="s">
        <v>28</v>
      </c>
      <c r="J26" s="5" t="s">
        <v>100</v>
      </c>
      <c r="K26" s="6">
        <v>44475</v>
      </c>
      <c r="L26" s="6">
        <v>44475</v>
      </c>
      <c r="M26" s="5" t="s">
        <v>30</v>
      </c>
      <c r="N26" s="5" t="s">
        <v>31</v>
      </c>
      <c r="O26" s="7">
        <v>1</v>
      </c>
      <c r="P26" s="3">
        <v>2021</v>
      </c>
      <c r="Q26" s="9">
        <v>24343</v>
      </c>
      <c r="R26" s="7" t="s">
        <v>32</v>
      </c>
      <c r="S26" s="8">
        <v>0</v>
      </c>
      <c r="T26" s="7" t="s">
        <v>33</v>
      </c>
      <c r="U26" s="8">
        <v>0</v>
      </c>
      <c r="V26" s="8">
        <f t="shared" si="0"/>
        <v>24343</v>
      </c>
      <c r="W26" s="12" t="s">
        <v>34</v>
      </c>
    </row>
    <row r="27" spans="2:23" s="1" customFormat="1" x14ac:dyDescent="0.2">
      <c r="B27" s="3" t="s">
        <v>92</v>
      </c>
      <c r="C27" s="3">
        <v>491656</v>
      </c>
      <c r="D27" s="3" t="s">
        <v>101</v>
      </c>
      <c r="E27" s="4" t="s">
        <v>102</v>
      </c>
      <c r="F27" s="5" t="s">
        <v>103</v>
      </c>
      <c r="G27" s="5" t="s">
        <v>66</v>
      </c>
      <c r="H27" s="5" t="s">
        <v>27</v>
      </c>
      <c r="I27" s="5" t="s">
        <v>28</v>
      </c>
      <c r="J27" s="5" t="s">
        <v>104</v>
      </c>
      <c r="K27" s="6">
        <v>44474</v>
      </c>
      <c r="L27" s="6">
        <v>44474</v>
      </c>
      <c r="M27" s="5" t="s">
        <v>105</v>
      </c>
      <c r="N27" s="5" t="s">
        <v>31</v>
      </c>
      <c r="O27" s="7">
        <v>1</v>
      </c>
      <c r="P27" s="3">
        <v>2021</v>
      </c>
      <c r="Q27" s="9">
        <v>0</v>
      </c>
      <c r="R27" s="7" t="s">
        <v>32</v>
      </c>
      <c r="S27" s="8">
        <v>0</v>
      </c>
      <c r="T27" s="7" t="s">
        <v>33</v>
      </c>
      <c r="U27" s="8">
        <v>0</v>
      </c>
      <c r="V27" s="8">
        <f t="shared" si="0"/>
        <v>0</v>
      </c>
      <c r="W27" s="12" t="s">
        <v>106</v>
      </c>
    </row>
    <row r="28" spans="2:23" x14ac:dyDescent="0.2">
      <c r="B28" s="31" t="s">
        <v>107</v>
      </c>
      <c r="C28" s="31">
        <v>496225</v>
      </c>
      <c r="D28" s="32" t="s">
        <v>108</v>
      </c>
      <c r="E28" s="33" t="s">
        <v>24</v>
      </c>
      <c r="F28" s="34" t="s">
        <v>25</v>
      </c>
      <c r="G28" s="18" t="s">
        <v>26</v>
      </c>
      <c r="H28" s="18" t="s">
        <v>27</v>
      </c>
      <c r="I28" s="18" t="s">
        <v>28</v>
      </c>
      <c r="J28" s="35" t="s">
        <v>109</v>
      </c>
      <c r="K28" s="36">
        <v>44489</v>
      </c>
      <c r="L28" s="37">
        <v>44489</v>
      </c>
      <c r="M28" s="34" t="s">
        <v>30</v>
      </c>
      <c r="N28" s="34" t="s">
        <v>31</v>
      </c>
      <c r="O28" s="38">
        <v>1</v>
      </c>
      <c r="P28" s="32">
        <v>2021</v>
      </c>
      <c r="Q28" s="39">
        <v>24343</v>
      </c>
      <c r="R28" s="40" t="s">
        <v>32</v>
      </c>
      <c r="S28" s="41">
        <v>0</v>
      </c>
      <c r="T28" s="42" t="s">
        <v>33</v>
      </c>
      <c r="U28" s="43">
        <v>0</v>
      </c>
      <c r="V28" s="44">
        <f>+Q28+S28+U31</f>
        <v>24343</v>
      </c>
      <c r="W28" s="45" t="s">
        <v>34</v>
      </c>
    </row>
    <row r="29" spans="2:23" x14ac:dyDescent="0.2">
      <c r="B29" s="31" t="s">
        <v>107</v>
      </c>
      <c r="C29" s="31">
        <v>498268</v>
      </c>
      <c r="D29" s="32" t="s">
        <v>110</v>
      </c>
      <c r="E29" s="35" t="s">
        <v>111</v>
      </c>
      <c r="F29" s="35" t="s">
        <v>112</v>
      </c>
      <c r="G29" s="34" t="s">
        <v>113</v>
      </c>
      <c r="H29" s="18" t="s">
        <v>42</v>
      </c>
      <c r="I29" s="34" t="s">
        <v>28</v>
      </c>
      <c r="J29" s="35" t="s">
        <v>114</v>
      </c>
      <c r="K29" s="37">
        <v>44511</v>
      </c>
      <c r="L29" s="37">
        <v>44513</v>
      </c>
      <c r="M29" s="18" t="s">
        <v>105</v>
      </c>
      <c r="N29" s="18" t="s">
        <v>31</v>
      </c>
      <c r="O29" s="46">
        <v>3</v>
      </c>
      <c r="P29" s="32">
        <v>2021</v>
      </c>
      <c r="Q29" s="47">
        <v>188690</v>
      </c>
      <c r="R29" s="48" t="s">
        <v>32</v>
      </c>
      <c r="S29" s="41">
        <v>6000</v>
      </c>
      <c r="T29" s="49" t="s">
        <v>115</v>
      </c>
      <c r="U29" s="43">
        <v>105989</v>
      </c>
      <c r="V29" s="50">
        <f>Q29+S29+U29</f>
        <v>300679</v>
      </c>
      <c r="W29" s="17"/>
    </row>
    <row r="30" spans="2:23" x14ac:dyDescent="0.2">
      <c r="B30" s="51" t="s">
        <v>107</v>
      </c>
      <c r="C30" s="52">
        <v>498270</v>
      </c>
      <c r="D30" s="51" t="s">
        <v>116</v>
      </c>
      <c r="E30" s="53" t="s">
        <v>61</v>
      </c>
      <c r="F30" s="54" t="s">
        <v>62</v>
      </c>
      <c r="G30" s="54" t="s">
        <v>117</v>
      </c>
      <c r="H30" s="18" t="s">
        <v>27</v>
      </c>
      <c r="I30" s="34" t="s">
        <v>28</v>
      </c>
      <c r="J30" s="35" t="s">
        <v>114</v>
      </c>
      <c r="K30" s="37">
        <v>44511</v>
      </c>
      <c r="L30" s="37">
        <v>44513</v>
      </c>
      <c r="M30" s="55" t="s">
        <v>49</v>
      </c>
      <c r="N30" s="55" t="s">
        <v>31</v>
      </c>
      <c r="O30" s="56">
        <v>3</v>
      </c>
      <c r="P30" s="51">
        <v>2021</v>
      </c>
      <c r="Q30" s="47">
        <v>188690</v>
      </c>
      <c r="R30" s="57" t="s">
        <v>32</v>
      </c>
      <c r="S30" s="43">
        <v>78453</v>
      </c>
      <c r="T30" s="19" t="s">
        <v>33</v>
      </c>
      <c r="U30" s="43">
        <v>0</v>
      </c>
      <c r="V30" s="58">
        <f t="shared" ref="V30" si="1">Q30+S30+U30</f>
        <v>267143</v>
      </c>
      <c r="W30" s="17" t="s">
        <v>64</v>
      </c>
    </row>
    <row r="31" spans="2:23" ht="51" x14ac:dyDescent="0.2">
      <c r="B31" s="32" t="s">
        <v>107</v>
      </c>
      <c r="C31" s="31" t="s">
        <v>118</v>
      </c>
      <c r="D31" s="32" t="s">
        <v>119</v>
      </c>
      <c r="E31" s="59" t="s">
        <v>120</v>
      </c>
      <c r="F31" s="60" t="s">
        <v>121</v>
      </c>
      <c r="G31" s="61" t="s">
        <v>122</v>
      </c>
      <c r="H31" s="60" t="s">
        <v>42</v>
      </c>
      <c r="I31" s="60" t="s">
        <v>123</v>
      </c>
      <c r="J31" s="62" t="s">
        <v>124</v>
      </c>
      <c r="K31" s="63">
        <v>44518</v>
      </c>
      <c r="L31" s="64">
        <v>44519</v>
      </c>
      <c r="M31" s="65" t="s">
        <v>125</v>
      </c>
      <c r="N31" s="65" t="s">
        <v>56</v>
      </c>
      <c r="O31" s="31">
        <v>2</v>
      </c>
      <c r="P31" s="32">
        <v>2021</v>
      </c>
      <c r="Q31" s="66">
        <v>0</v>
      </c>
      <c r="R31" s="13" t="s">
        <v>126</v>
      </c>
      <c r="S31" s="67">
        <v>0</v>
      </c>
      <c r="T31" s="31" t="s">
        <v>33</v>
      </c>
      <c r="U31" s="67">
        <v>0</v>
      </c>
      <c r="V31" s="68">
        <f>Q31+S31+U31</f>
        <v>0</v>
      </c>
      <c r="W31" s="62" t="s">
        <v>127</v>
      </c>
    </row>
    <row r="32" spans="2:23" ht="15" customHeight="1" x14ac:dyDescent="0.2">
      <c r="B32" s="69" t="s">
        <v>107</v>
      </c>
      <c r="C32" s="69">
        <v>472363</v>
      </c>
      <c r="D32" s="69" t="s">
        <v>128</v>
      </c>
      <c r="E32" s="15" t="s">
        <v>120</v>
      </c>
      <c r="F32" s="16" t="s">
        <v>121</v>
      </c>
      <c r="G32" s="70" t="s">
        <v>129</v>
      </c>
      <c r="H32" s="16" t="s">
        <v>42</v>
      </c>
      <c r="I32" s="16" t="s">
        <v>123</v>
      </c>
      <c r="J32" s="70" t="s">
        <v>130</v>
      </c>
      <c r="K32" s="71">
        <v>44481</v>
      </c>
      <c r="L32" s="71">
        <v>44481</v>
      </c>
      <c r="M32" s="16" t="s">
        <v>125</v>
      </c>
      <c r="N32" s="16" t="s">
        <v>56</v>
      </c>
      <c r="O32" s="69">
        <v>1</v>
      </c>
      <c r="P32" s="72">
        <v>2021</v>
      </c>
      <c r="Q32" s="73">
        <v>154511</v>
      </c>
      <c r="R32" s="74" t="s">
        <v>32</v>
      </c>
      <c r="S32" s="67">
        <v>0</v>
      </c>
      <c r="T32" s="31" t="s">
        <v>33</v>
      </c>
      <c r="U32" s="67">
        <v>0</v>
      </c>
      <c r="V32" s="68">
        <f t="shared" ref="V32" si="2">Q32+S32+U32</f>
        <v>154511</v>
      </c>
      <c r="W32" s="75" t="s">
        <v>131</v>
      </c>
    </row>
    <row r="33" spans="2:23" ht="15" customHeight="1" x14ac:dyDescent="0.2">
      <c r="B33" s="69" t="s">
        <v>107</v>
      </c>
      <c r="C33" s="69">
        <v>503130</v>
      </c>
      <c r="D33" s="69" t="s">
        <v>132</v>
      </c>
      <c r="E33" s="15" t="s">
        <v>53</v>
      </c>
      <c r="F33" s="16" t="s">
        <v>54</v>
      </c>
      <c r="G33" s="76" t="s">
        <v>133</v>
      </c>
      <c r="H33" s="16" t="s">
        <v>42</v>
      </c>
      <c r="I33" s="16" t="s">
        <v>123</v>
      </c>
      <c r="J33" s="77" t="s">
        <v>134</v>
      </c>
      <c r="K33" s="71">
        <v>44534</v>
      </c>
      <c r="L33" s="71">
        <v>44539</v>
      </c>
      <c r="M33" s="16" t="s">
        <v>55</v>
      </c>
      <c r="N33" s="16" t="s">
        <v>56</v>
      </c>
      <c r="O33" s="69">
        <v>6</v>
      </c>
      <c r="P33" s="72">
        <v>2021</v>
      </c>
      <c r="Q33" s="78">
        <v>1067057</v>
      </c>
      <c r="R33" s="74" t="s">
        <v>32</v>
      </c>
      <c r="S33" s="79">
        <v>0</v>
      </c>
      <c r="T33" s="14" t="s">
        <v>135</v>
      </c>
      <c r="U33" s="67">
        <v>1037713</v>
      </c>
      <c r="V33" s="79">
        <f>Q33+S33+U33</f>
        <v>2104770</v>
      </c>
      <c r="W33" s="16" t="s">
        <v>136</v>
      </c>
    </row>
    <row r="34" spans="2:23" ht="15" customHeight="1" x14ac:dyDescent="0.2">
      <c r="B34" s="69" t="s">
        <v>139</v>
      </c>
      <c r="C34" s="69">
        <v>509583</v>
      </c>
      <c r="D34" s="82" t="s">
        <v>143</v>
      </c>
      <c r="E34" s="82" t="s">
        <v>53</v>
      </c>
      <c r="F34" s="81" t="s">
        <v>54</v>
      </c>
      <c r="G34" s="76" t="s">
        <v>137</v>
      </c>
      <c r="H34" s="16" t="s">
        <v>27</v>
      </c>
      <c r="I34" s="16" t="s">
        <v>28</v>
      </c>
      <c r="J34" s="70" t="s">
        <v>144</v>
      </c>
      <c r="K34" s="71">
        <v>44533</v>
      </c>
      <c r="L34" s="71">
        <v>44533</v>
      </c>
      <c r="M34" s="16" t="s">
        <v>55</v>
      </c>
      <c r="N34" s="16" t="s">
        <v>145</v>
      </c>
      <c r="O34" s="69">
        <v>1</v>
      </c>
      <c r="P34" s="72">
        <v>2021</v>
      </c>
      <c r="Q34" s="73">
        <v>31448</v>
      </c>
      <c r="R34" s="74" t="s">
        <v>32</v>
      </c>
      <c r="S34" s="79">
        <v>0</v>
      </c>
      <c r="T34" s="14"/>
      <c r="U34" s="79">
        <v>0</v>
      </c>
      <c r="V34" s="79">
        <f>Q34+S34+U34</f>
        <v>31448</v>
      </c>
      <c r="W34" s="15" t="s">
        <v>34</v>
      </c>
    </row>
    <row r="35" spans="2:23" ht="15" customHeight="1" x14ac:dyDescent="0.2">
      <c r="B35" s="69" t="s">
        <v>139</v>
      </c>
      <c r="C35" s="69">
        <v>510130</v>
      </c>
      <c r="D35" s="82" t="s">
        <v>146</v>
      </c>
      <c r="E35" s="82" t="s">
        <v>140</v>
      </c>
      <c r="F35" s="16" t="s">
        <v>141</v>
      </c>
      <c r="G35" s="16" t="s">
        <v>137</v>
      </c>
      <c r="H35" s="16" t="s">
        <v>27</v>
      </c>
      <c r="I35" s="16" t="s">
        <v>28</v>
      </c>
      <c r="J35" s="70" t="s">
        <v>144</v>
      </c>
      <c r="K35" s="71">
        <v>44533</v>
      </c>
      <c r="L35" s="71">
        <v>44533</v>
      </c>
      <c r="M35" s="16" t="s">
        <v>105</v>
      </c>
      <c r="N35" s="16" t="s">
        <v>31</v>
      </c>
      <c r="O35" s="69">
        <v>1</v>
      </c>
      <c r="P35" s="72">
        <v>2021</v>
      </c>
      <c r="Q35" s="73">
        <v>31448</v>
      </c>
      <c r="R35" s="74" t="s">
        <v>32</v>
      </c>
      <c r="S35" s="79">
        <v>0</v>
      </c>
      <c r="T35" s="69" t="s">
        <v>33</v>
      </c>
      <c r="U35" s="79">
        <v>0</v>
      </c>
      <c r="V35" s="79">
        <f t="shared" ref="V35:V37" si="3">Q35+S35+U35</f>
        <v>31448</v>
      </c>
      <c r="W35" s="15" t="s">
        <v>34</v>
      </c>
    </row>
    <row r="36" spans="2:23" ht="15" customHeight="1" x14ac:dyDescent="0.2">
      <c r="B36" s="80" t="s">
        <v>139</v>
      </c>
      <c r="C36" s="69">
        <v>509937</v>
      </c>
      <c r="D36" s="82" t="s">
        <v>147</v>
      </c>
      <c r="E36" s="82" t="s">
        <v>24</v>
      </c>
      <c r="F36" s="81" t="s">
        <v>142</v>
      </c>
      <c r="G36" s="81" t="s">
        <v>138</v>
      </c>
      <c r="H36" s="81" t="s">
        <v>27</v>
      </c>
      <c r="I36" s="81" t="s">
        <v>28</v>
      </c>
      <c r="J36" s="70" t="s">
        <v>148</v>
      </c>
      <c r="K36" s="71">
        <v>44523</v>
      </c>
      <c r="L36" s="71">
        <v>44533</v>
      </c>
      <c r="M36" s="16" t="s">
        <v>30</v>
      </c>
      <c r="N36" s="16" t="s">
        <v>31</v>
      </c>
      <c r="O36" s="69">
        <v>1</v>
      </c>
      <c r="P36" s="72">
        <v>2021</v>
      </c>
      <c r="Q36" s="73">
        <v>31448</v>
      </c>
      <c r="R36" s="74" t="s">
        <v>32</v>
      </c>
      <c r="S36" s="67">
        <v>11600</v>
      </c>
      <c r="T36" s="31" t="s">
        <v>33</v>
      </c>
      <c r="U36" s="67">
        <v>0</v>
      </c>
      <c r="V36" s="79">
        <f t="shared" si="3"/>
        <v>43048</v>
      </c>
      <c r="W36" s="15" t="s">
        <v>34</v>
      </c>
    </row>
    <row r="37" spans="2:23" ht="15" customHeight="1" x14ac:dyDescent="0.2">
      <c r="B37" s="69" t="s">
        <v>139</v>
      </c>
      <c r="C37" s="69">
        <v>506573</v>
      </c>
      <c r="D37" s="82" t="s">
        <v>149</v>
      </c>
      <c r="E37" s="82" t="s">
        <v>88</v>
      </c>
      <c r="F37" s="16" t="s">
        <v>89</v>
      </c>
      <c r="G37" s="16" t="s">
        <v>138</v>
      </c>
      <c r="H37" s="16" t="s">
        <v>27</v>
      </c>
      <c r="I37" s="16" t="s">
        <v>28</v>
      </c>
      <c r="J37" s="70" t="s">
        <v>144</v>
      </c>
      <c r="K37" s="71">
        <v>44523</v>
      </c>
      <c r="L37" s="71">
        <v>44533</v>
      </c>
      <c r="M37" s="16" t="s">
        <v>150</v>
      </c>
      <c r="N37" s="16" t="s">
        <v>31</v>
      </c>
      <c r="O37" s="69">
        <v>1</v>
      </c>
      <c r="P37" s="72">
        <v>2021</v>
      </c>
      <c r="Q37" s="73">
        <v>31448</v>
      </c>
      <c r="R37" s="74" t="s">
        <v>32</v>
      </c>
      <c r="S37" s="67">
        <v>0</v>
      </c>
      <c r="T37" s="31" t="s">
        <v>33</v>
      </c>
      <c r="U37" s="67">
        <v>0</v>
      </c>
      <c r="V37" s="79">
        <f t="shared" si="3"/>
        <v>31448</v>
      </c>
      <c r="W37" s="15" t="s">
        <v>34</v>
      </c>
    </row>
    <row r="43" spans="2:23" s="30" customFormat="1" ht="38.25" x14ac:dyDescent="0.2">
      <c r="B43" s="83" t="s">
        <v>0</v>
      </c>
      <c r="C43" s="83" t="s">
        <v>1</v>
      </c>
      <c r="D43" s="83" t="s">
        <v>2</v>
      </c>
      <c r="E43" s="83" t="s">
        <v>3</v>
      </c>
      <c r="F43" s="83" t="s">
        <v>4</v>
      </c>
      <c r="G43" s="83" t="s">
        <v>5</v>
      </c>
      <c r="H43" s="83" t="s">
        <v>6</v>
      </c>
      <c r="I43" s="83" t="s">
        <v>7</v>
      </c>
      <c r="J43" s="83" t="s">
        <v>8</v>
      </c>
      <c r="K43" s="83" t="s">
        <v>9</v>
      </c>
      <c r="L43" s="83" t="s">
        <v>10</v>
      </c>
      <c r="M43" s="83" t="s">
        <v>11</v>
      </c>
      <c r="N43" s="83" t="s">
        <v>12</v>
      </c>
      <c r="O43" s="83" t="s">
        <v>13</v>
      </c>
      <c r="P43" s="84" t="s">
        <v>14</v>
      </c>
      <c r="Q43" s="85" t="s">
        <v>15</v>
      </c>
      <c r="R43" s="86" t="s">
        <v>16</v>
      </c>
      <c r="S43" s="85" t="s">
        <v>17</v>
      </c>
      <c r="T43" s="83" t="s">
        <v>18</v>
      </c>
      <c r="U43" s="85" t="s">
        <v>19</v>
      </c>
      <c r="V43" s="85" t="s">
        <v>20</v>
      </c>
      <c r="W43" s="83" t="s">
        <v>21</v>
      </c>
    </row>
    <row r="44" spans="2:23" s="93" customFormat="1" ht="15" hidden="1" customHeight="1" x14ac:dyDescent="0.2">
      <c r="B44" s="87" t="s">
        <v>154</v>
      </c>
      <c r="C44" s="87">
        <v>521203</v>
      </c>
      <c r="D44" s="87" t="s">
        <v>171</v>
      </c>
      <c r="E44" s="87" t="s">
        <v>53</v>
      </c>
      <c r="F44" s="87" t="s">
        <v>55</v>
      </c>
      <c r="G44" s="87" t="s">
        <v>138</v>
      </c>
      <c r="H44" s="87" t="s">
        <v>27</v>
      </c>
      <c r="I44" s="87" t="s">
        <v>28</v>
      </c>
      <c r="J44" s="87" t="s">
        <v>162</v>
      </c>
      <c r="K44" s="88">
        <v>44573</v>
      </c>
      <c r="L44" s="88">
        <v>44573</v>
      </c>
      <c r="M44" s="87" t="s">
        <v>160</v>
      </c>
      <c r="N44" s="87" t="s">
        <v>145</v>
      </c>
      <c r="O44" s="87">
        <v>1</v>
      </c>
      <c r="P44" s="87">
        <v>2022</v>
      </c>
      <c r="Q44" s="90">
        <v>31448</v>
      </c>
      <c r="R44" s="90" t="s">
        <v>32</v>
      </c>
      <c r="S44" s="90">
        <v>0</v>
      </c>
      <c r="T44" s="91" t="s">
        <v>163</v>
      </c>
      <c r="U44" s="94">
        <v>0</v>
      </c>
      <c r="V44" s="95">
        <f t="shared" ref="V44:V52" si="4">+Q44+S44+U44</f>
        <v>31448</v>
      </c>
      <c r="W44" s="15"/>
    </row>
    <row r="45" spans="2:23" s="93" customFormat="1" ht="15" hidden="1" customHeight="1" x14ac:dyDescent="0.2">
      <c r="B45" s="87" t="s">
        <v>154</v>
      </c>
      <c r="C45" s="87">
        <v>521252</v>
      </c>
      <c r="D45" s="87" t="s">
        <v>169</v>
      </c>
      <c r="E45" s="87" t="s">
        <v>53</v>
      </c>
      <c r="F45" s="87" t="s">
        <v>55</v>
      </c>
      <c r="G45" s="87" t="s">
        <v>138</v>
      </c>
      <c r="H45" s="87" t="s">
        <v>27</v>
      </c>
      <c r="I45" s="87" t="s">
        <v>28</v>
      </c>
      <c r="J45" s="87" t="s">
        <v>162</v>
      </c>
      <c r="K45" s="88">
        <v>44574</v>
      </c>
      <c r="L45" s="88">
        <v>44575</v>
      </c>
      <c r="M45" s="87" t="s">
        <v>160</v>
      </c>
      <c r="N45" s="87" t="s">
        <v>145</v>
      </c>
      <c r="O45" s="87">
        <v>2</v>
      </c>
      <c r="P45" s="87">
        <v>2022</v>
      </c>
      <c r="Q45" s="90">
        <v>110069</v>
      </c>
      <c r="R45" s="90" t="s">
        <v>32</v>
      </c>
      <c r="S45" s="90">
        <v>0</v>
      </c>
      <c r="T45" s="91" t="s">
        <v>163</v>
      </c>
      <c r="U45" s="94">
        <v>0</v>
      </c>
      <c r="V45" s="95">
        <f t="shared" si="4"/>
        <v>110069</v>
      </c>
      <c r="W45" s="15"/>
    </row>
    <row r="46" spans="2:23" s="93" customFormat="1" ht="15" hidden="1" customHeight="1" x14ac:dyDescent="0.2">
      <c r="B46" s="87" t="s">
        <v>154</v>
      </c>
      <c r="C46" s="87">
        <v>521843</v>
      </c>
      <c r="D46" s="87" t="s">
        <v>165</v>
      </c>
      <c r="E46" s="87" t="s">
        <v>140</v>
      </c>
      <c r="F46" s="87" t="s">
        <v>141</v>
      </c>
      <c r="G46" s="87" t="s">
        <v>138</v>
      </c>
      <c r="H46" s="87" t="s">
        <v>27</v>
      </c>
      <c r="I46" s="87" t="s">
        <v>28</v>
      </c>
      <c r="J46" s="87" t="s">
        <v>162</v>
      </c>
      <c r="K46" s="88">
        <v>44573</v>
      </c>
      <c r="L46" s="88">
        <v>44575</v>
      </c>
      <c r="M46" s="87" t="s">
        <v>105</v>
      </c>
      <c r="N46" s="87" t="s">
        <v>31</v>
      </c>
      <c r="O46" s="87">
        <v>3</v>
      </c>
      <c r="P46" s="87">
        <v>2022</v>
      </c>
      <c r="Q46" s="90">
        <v>188690</v>
      </c>
      <c r="R46" s="90" t="s">
        <v>32</v>
      </c>
      <c r="S46" s="90">
        <v>0</v>
      </c>
      <c r="T46" s="91" t="s">
        <v>163</v>
      </c>
      <c r="U46" s="94">
        <v>0</v>
      </c>
      <c r="V46" s="95">
        <f t="shared" si="4"/>
        <v>188690</v>
      </c>
      <c r="W46" s="15"/>
    </row>
    <row r="47" spans="2:23" s="93" customFormat="1" ht="15" hidden="1" customHeight="1" x14ac:dyDescent="0.2">
      <c r="B47" s="87" t="s">
        <v>154</v>
      </c>
      <c r="C47" s="87">
        <v>521258</v>
      </c>
      <c r="D47" s="87" t="s">
        <v>167</v>
      </c>
      <c r="E47" s="87" t="s">
        <v>151</v>
      </c>
      <c r="F47" s="87" t="s">
        <v>155</v>
      </c>
      <c r="G47" s="87" t="s">
        <v>138</v>
      </c>
      <c r="H47" s="87" t="s">
        <v>27</v>
      </c>
      <c r="I47" s="87" t="s">
        <v>28</v>
      </c>
      <c r="J47" s="87" t="s">
        <v>162</v>
      </c>
      <c r="K47" s="88">
        <v>44574</v>
      </c>
      <c r="L47" s="88">
        <v>44606</v>
      </c>
      <c r="M47" s="87" t="s">
        <v>105</v>
      </c>
      <c r="N47" s="87" t="s">
        <v>168</v>
      </c>
      <c r="O47" s="87">
        <v>2</v>
      </c>
      <c r="P47" s="87">
        <v>2022</v>
      </c>
      <c r="Q47" s="90">
        <v>110069</v>
      </c>
      <c r="R47" s="90" t="s">
        <v>32</v>
      </c>
      <c r="S47" s="90">
        <v>0</v>
      </c>
      <c r="T47" s="91" t="s">
        <v>163</v>
      </c>
      <c r="U47" s="94">
        <v>0</v>
      </c>
      <c r="V47" s="95">
        <f t="shared" si="4"/>
        <v>110069</v>
      </c>
      <c r="W47" s="15"/>
    </row>
    <row r="48" spans="2:23" s="93" customFormat="1" ht="15" hidden="1" customHeight="1" x14ac:dyDescent="0.2">
      <c r="B48" s="87" t="s">
        <v>154</v>
      </c>
      <c r="C48" s="87">
        <v>521239</v>
      </c>
      <c r="D48" s="87" t="s">
        <v>170</v>
      </c>
      <c r="E48" s="87" t="s">
        <v>151</v>
      </c>
      <c r="F48" s="87" t="s">
        <v>155</v>
      </c>
      <c r="G48" s="87" t="s">
        <v>138</v>
      </c>
      <c r="H48" s="87" t="s">
        <v>27</v>
      </c>
      <c r="I48" s="87" t="s">
        <v>28</v>
      </c>
      <c r="J48" s="87" t="s">
        <v>162</v>
      </c>
      <c r="K48" s="88">
        <v>44573</v>
      </c>
      <c r="L48" s="88">
        <v>44573</v>
      </c>
      <c r="M48" s="87" t="s">
        <v>105</v>
      </c>
      <c r="N48" s="87" t="s">
        <v>168</v>
      </c>
      <c r="O48" s="87">
        <v>1</v>
      </c>
      <c r="P48" s="87">
        <v>2022</v>
      </c>
      <c r="Q48" s="90">
        <v>31448</v>
      </c>
      <c r="R48" s="90" t="s">
        <v>32</v>
      </c>
      <c r="S48" s="90">
        <v>0</v>
      </c>
      <c r="T48" s="91" t="s">
        <v>163</v>
      </c>
      <c r="U48" s="94">
        <v>0</v>
      </c>
      <c r="V48" s="95">
        <f t="shared" si="4"/>
        <v>31448</v>
      </c>
      <c r="W48" s="15"/>
    </row>
    <row r="49" spans="2:23" s="93" customFormat="1" ht="15" hidden="1" customHeight="1" x14ac:dyDescent="0.2">
      <c r="B49" s="87" t="s">
        <v>154</v>
      </c>
      <c r="C49" s="87">
        <v>521219</v>
      </c>
      <c r="D49" s="87" t="s">
        <v>172</v>
      </c>
      <c r="E49" s="87" t="s">
        <v>88</v>
      </c>
      <c r="F49" s="87" t="s">
        <v>89</v>
      </c>
      <c r="G49" s="87" t="s">
        <v>138</v>
      </c>
      <c r="H49" s="87" t="s">
        <v>27</v>
      </c>
      <c r="I49" s="87" t="s">
        <v>28</v>
      </c>
      <c r="J49" s="87" t="s">
        <v>162</v>
      </c>
      <c r="K49" s="88">
        <v>44573</v>
      </c>
      <c r="L49" s="88">
        <v>44573</v>
      </c>
      <c r="M49" s="87" t="s">
        <v>159</v>
      </c>
      <c r="N49" s="87" t="s">
        <v>31</v>
      </c>
      <c r="O49" s="87">
        <v>1</v>
      </c>
      <c r="P49" s="87">
        <v>2022</v>
      </c>
      <c r="Q49" s="90">
        <v>31448</v>
      </c>
      <c r="R49" s="90" t="s">
        <v>32</v>
      </c>
      <c r="S49" s="90">
        <v>0</v>
      </c>
      <c r="T49" s="91" t="s">
        <v>163</v>
      </c>
      <c r="U49" s="94">
        <v>0</v>
      </c>
      <c r="V49" s="95">
        <f t="shared" si="4"/>
        <v>31448</v>
      </c>
      <c r="W49" s="15"/>
    </row>
    <row r="50" spans="2:23" s="93" customFormat="1" ht="15" hidden="1" customHeight="1" x14ac:dyDescent="0.2">
      <c r="B50" s="87" t="s">
        <v>154</v>
      </c>
      <c r="C50" s="87">
        <v>522350</v>
      </c>
      <c r="D50" s="87" t="s">
        <v>164</v>
      </c>
      <c r="E50" s="87" t="s">
        <v>24</v>
      </c>
      <c r="F50" s="87" t="s">
        <v>156</v>
      </c>
      <c r="G50" s="87" t="s">
        <v>138</v>
      </c>
      <c r="H50" s="87" t="s">
        <v>27</v>
      </c>
      <c r="I50" s="87" t="s">
        <v>28</v>
      </c>
      <c r="J50" s="87" t="s">
        <v>185</v>
      </c>
      <c r="K50" s="88">
        <v>44573</v>
      </c>
      <c r="L50" s="88">
        <v>44575</v>
      </c>
      <c r="M50" s="87" t="s">
        <v>30</v>
      </c>
      <c r="N50" s="87" t="s">
        <v>31</v>
      </c>
      <c r="O50" s="87">
        <v>3</v>
      </c>
      <c r="P50" s="87">
        <v>2022</v>
      </c>
      <c r="Q50" s="90">
        <v>141517</v>
      </c>
      <c r="R50" s="90" t="s">
        <v>32</v>
      </c>
      <c r="S50" s="90">
        <v>0</v>
      </c>
      <c r="T50" s="91" t="s">
        <v>163</v>
      </c>
      <c r="U50" s="94">
        <v>0</v>
      </c>
      <c r="V50" s="95">
        <f t="shared" si="4"/>
        <v>141517</v>
      </c>
      <c r="W50" s="15"/>
    </row>
    <row r="51" spans="2:23" s="93" customFormat="1" ht="15" hidden="1" customHeight="1" x14ac:dyDescent="0.2">
      <c r="B51" s="87" t="s">
        <v>154</v>
      </c>
      <c r="C51" s="87">
        <v>525265</v>
      </c>
      <c r="D51" s="87" t="s">
        <v>161</v>
      </c>
      <c r="E51" s="87" t="s">
        <v>152</v>
      </c>
      <c r="F51" s="87" t="s">
        <v>157</v>
      </c>
      <c r="G51" s="87" t="s">
        <v>138</v>
      </c>
      <c r="H51" s="87" t="s">
        <v>27</v>
      </c>
      <c r="I51" s="87" t="s">
        <v>28</v>
      </c>
      <c r="J51" s="87" t="s">
        <v>162</v>
      </c>
      <c r="K51" s="88">
        <v>44573</v>
      </c>
      <c r="L51" s="88">
        <v>44574</v>
      </c>
      <c r="M51" s="87" t="s">
        <v>105</v>
      </c>
      <c r="N51" s="87" t="s">
        <v>31</v>
      </c>
      <c r="O51" s="87">
        <v>2</v>
      </c>
      <c r="P51" s="87">
        <v>2022</v>
      </c>
      <c r="Q51" s="90">
        <v>62896</v>
      </c>
      <c r="R51" s="90" t="s">
        <v>32</v>
      </c>
      <c r="S51" s="90">
        <v>0</v>
      </c>
      <c r="T51" s="91" t="s">
        <v>163</v>
      </c>
      <c r="U51" s="94">
        <v>8500</v>
      </c>
      <c r="V51" s="95">
        <f t="shared" si="4"/>
        <v>71396</v>
      </c>
      <c r="W51" s="15"/>
    </row>
    <row r="52" spans="2:23" s="93" customFormat="1" ht="15" hidden="1" customHeight="1" x14ac:dyDescent="0.2">
      <c r="B52" s="87" t="s">
        <v>154</v>
      </c>
      <c r="C52" s="87">
        <v>521496</v>
      </c>
      <c r="D52" s="87" t="s">
        <v>166</v>
      </c>
      <c r="E52" s="87" t="s">
        <v>153</v>
      </c>
      <c r="F52" s="87" t="s">
        <v>158</v>
      </c>
      <c r="G52" s="87" t="s">
        <v>138</v>
      </c>
      <c r="H52" s="87" t="s">
        <v>27</v>
      </c>
      <c r="I52" s="87" t="s">
        <v>28</v>
      </c>
      <c r="J52" s="87" t="s">
        <v>162</v>
      </c>
      <c r="K52" s="88">
        <v>44573</v>
      </c>
      <c r="L52" s="88">
        <v>44575</v>
      </c>
      <c r="M52" s="87" t="s">
        <v>105</v>
      </c>
      <c r="N52" s="87" t="s">
        <v>31</v>
      </c>
      <c r="O52" s="87">
        <v>3</v>
      </c>
      <c r="P52" s="87">
        <v>2022</v>
      </c>
      <c r="Q52" s="90">
        <v>188690</v>
      </c>
      <c r="R52" s="90" t="s">
        <v>32</v>
      </c>
      <c r="S52" s="90">
        <v>12000</v>
      </c>
      <c r="T52" s="91" t="s">
        <v>163</v>
      </c>
      <c r="U52" s="94">
        <v>0</v>
      </c>
      <c r="V52" s="95">
        <f t="shared" si="4"/>
        <v>200690</v>
      </c>
      <c r="W52" s="15"/>
    </row>
    <row r="53" spans="2:23" s="93" customFormat="1" ht="15" hidden="1" customHeight="1" x14ac:dyDescent="0.2">
      <c r="B53" s="87" t="s">
        <v>173</v>
      </c>
      <c r="C53" s="87">
        <v>539425</v>
      </c>
      <c r="D53" s="87" t="s">
        <v>174</v>
      </c>
      <c r="E53" s="87" t="s">
        <v>53</v>
      </c>
      <c r="F53" s="87" t="s">
        <v>55</v>
      </c>
      <c r="G53" s="87" t="s">
        <v>138</v>
      </c>
      <c r="H53" s="87" t="s">
        <v>27</v>
      </c>
      <c r="I53" s="87" t="s">
        <v>28</v>
      </c>
      <c r="J53" s="87" t="s">
        <v>162</v>
      </c>
      <c r="K53" s="88">
        <v>44573</v>
      </c>
      <c r="L53" s="88">
        <v>44576</v>
      </c>
      <c r="M53" s="87" t="s">
        <v>160</v>
      </c>
      <c r="N53" s="87" t="s">
        <v>145</v>
      </c>
      <c r="O53" s="87">
        <v>1</v>
      </c>
      <c r="P53" s="87">
        <v>2022</v>
      </c>
      <c r="Q53" s="90">
        <v>31448</v>
      </c>
      <c r="R53" s="90" t="s">
        <v>32</v>
      </c>
      <c r="S53" s="90">
        <v>0</v>
      </c>
      <c r="T53" s="91" t="s">
        <v>163</v>
      </c>
      <c r="U53" s="94">
        <v>0</v>
      </c>
      <c r="V53" s="95">
        <f t="shared" ref="V53:V54" si="5">+Q53+S53+U53</f>
        <v>31448</v>
      </c>
      <c r="W53" s="15"/>
    </row>
    <row r="54" spans="2:23" s="93" customFormat="1" ht="15" hidden="1" customHeight="1" x14ac:dyDescent="0.2">
      <c r="B54" s="87" t="s">
        <v>173</v>
      </c>
      <c r="C54" s="87">
        <v>522350</v>
      </c>
      <c r="D54" s="87" t="s">
        <v>178</v>
      </c>
      <c r="E54" s="87" t="s">
        <v>24</v>
      </c>
      <c r="F54" s="87" t="s">
        <v>156</v>
      </c>
      <c r="G54" s="87" t="s">
        <v>138</v>
      </c>
      <c r="H54" s="87" t="s">
        <v>27</v>
      </c>
      <c r="I54" s="87" t="s">
        <v>28</v>
      </c>
      <c r="J54" s="87" t="s">
        <v>162</v>
      </c>
      <c r="K54" s="88">
        <v>44573</v>
      </c>
      <c r="L54" s="88">
        <v>44577</v>
      </c>
      <c r="M54" s="87" t="s">
        <v>105</v>
      </c>
      <c r="N54" s="87" t="s">
        <v>31</v>
      </c>
      <c r="O54" s="87">
        <v>1</v>
      </c>
      <c r="P54" s="87">
        <v>2022</v>
      </c>
      <c r="Q54" s="90">
        <v>31448</v>
      </c>
      <c r="R54" s="90" t="s">
        <v>32</v>
      </c>
      <c r="S54" s="90">
        <v>0</v>
      </c>
      <c r="T54" s="91" t="s">
        <v>163</v>
      </c>
      <c r="U54" s="94">
        <v>0</v>
      </c>
      <c r="V54" s="95">
        <f t="shared" si="5"/>
        <v>31448</v>
      </c>
      <c r="W54" s="15"/>
    </row>
    <row r="55" spans="2:23" s="93" customFormat="1" ht="15" hidden="1" customHeight="1" x14ac:dyDescent="0.2">
      <c r="B55" s="87" t="s">
        <v>175</v>
      </c>
      <c r="C55" s="87">
        <v>545180</v>
      </c>
      <c r="D55" s="87" t="s">
        <v>177</v>
      </c>
      <c r="E55" s="87" t="s">
        <v>53</v>
      </c>
      <c r="F55" s="87" t="s">
        <v>55</v>
      </c>
      <c r="G55" s="87" t="s">
        <v>138</v>
      </c>
      <c r="H55" s="87" t="s">
        <v>27</v>
      </c>
      <c r="I55" s="87" t="s">
        <v>28</v>
      </c>
      <c r="J55" s="87" t="s">
        <v>179</v>
      </c>
      <c r="K55" s="88">
        <v>44650</v>
      </c>
      <c r="L55" s="88">
        <v>11047</v>
      </c>
      <c r="M55" s="87" t="s">
        <v>160</v>
      </c>
      <c r="N55" s="87" t="s">
        <v>145</v>
      </c>
      <c r="O55" s="87">
        <v>1</v>
      </c>
      <c r="P55" s="87">
        <v>2022</v>
      </c>
      <c r="Q55" s="90">
        <v>31448</v>
      </c>
      <c r="R55" s="90" t="s">
        <v>32</v>
      </c>
      <c r="S55" s="90"/>
      <c r="T55" s="91" t="s">
        <v>163</v>
      </c>
      <c r="U55" s="94">
        <v>0</v>
      </c>
      <c r="V55" s="95">
        <v>31448</v>
      </c>
      <c r="W55" s="15"/>
    </row>
    <row r="56" spans="2:23" s="93" customFormat="1" ht="15" hidden="1" customHeight="1" x14ac:dyDescent="0.2">
      <c r="B56" s="87" t="s">
        <v>175</v>
      </c>
      <c r="C56" s="87">
        <v>547181</v>
      </c>
      <c r="D56" s="87" t="s">
        <v>180</v>
      </c>
      <c r="E56" s="87" t="s">
        <v>176</v>
      </c>
      <c r="F56" s="87" t="s">
        <v>141</v>
      </c>
      <c r="G56" s="87" t="s">
        <v>138</v>
      </c>
      <c r="H56" s="87" t="s">
        <v>27</v>
      </c>
      <c r="I56" s="87" t="s">
        <v>28</v>
      </c>
      <c r="J56" s="87" t="s">
        <v>179</v>
      </c>
      <c r="K56" s="88">
        <v>44650</v>
      </c>
      <c r="L56" s="88">
        <v>11047</v>
      </c>
      <c r="M56" s="87" t="s">
        <v>105</v>
      </c>
      <c r="N56" s="87" t="s">
        <v>31</v>
      </c>
      <c r="O56" s="87">
        <v>1</v>
      </c>
      <c r="P56" s="87">
        <v>2022</v>
      </c>
      <c r="Q56" s="90">
        <v>31448</v>
      </c>
      <c r="R56" s="90" t="s">
        <v>32</v>
      </c>
      <c r="S56" s="90"/>
      <c r="T56" s="91" t="s">
        <v>163</v>
      </c>
      <c r="U56" s="94"/>
      <c r="V56" s="95">
        <v>31448</v>
      </c>
      <c r="W56" s="15"/>
    </row>
    <row r="57" spans="2:23" s="93" customFormat="1" ht="15" hidden="1" customHeight="1" x14ac:dyDescent="0.2">
      <c r="B57" s="87" t="s">
        <v>175</v>
      </c>
      <c r="C57" s="87">
        <v>545189</v>
      </c>
      <c r="D57" s="87" t="s">
        <v>181</v>
      </c>
      <c r="E57" s="87" t="s">
        <v>151</v>
      </c>
      <c r="F57" s="87" t="s">
        <v>155</v>
      </c>
      <c r="G57" s="87" t="s">
        <v>138</v>
      </c>
      <c r="H57" s="87" t="s">
        <v>27</v>
      </c>
      <c r="I57" s="87" t="s">
        <v>28</v>
      </c>
      <c r="J57" s="87" t="s">
        <v>179</v>
      </c>
      <c r="K57" s="88">
        <v>44650</v>
      </c>
      <c r="L57" s="88">
        <v>11047</v>
      </c>
      <c r="M57" s="87" t="s">
        <v>105</v>
      </c>
      <c r="N57" s="87" t="s">
        <v>168</v>
      </c>
      <c r="O57" s="87">
        <v>1</v>
      </c>
      <c r="P57" s="87">
        <v>2022</v>
      </c>
      <c r="Q57" s="90">
        <v>31448</v>
      </c>
      <c r="R57" s="90" t="s">
        <v>32</v>
      </c>
      <c r="S57" s="90"/>
      <c r="T57" s="91" t="s">
        <v>163</v>
      </c>
      <c r="U57" s="94"/>
      <c r="V57" s="95">
        <v>31448</v>
      </c>
      <c r="W57" s="15"/>
    </row>
    <row r="58" spans="2:23" s="93" customFormat="1" ht="15" hidden="1" customHeight="1" x14ac:dyDescent="0.2">
      <c r="B58" s="87" t="s">
        <v>175</v>
      </c>
      <c r="C58" s="87">
        <v>545187</v>
      </c>
      <c r="D58" s="87" t="s">
        <v>187</v>
      </c>
      <c r="E58" s="87" t="s">
        <v>88</v>
      </c>
      <c r="F58" s="87" t="s">
        <v>89</v>
      </c>
      <c r="G58" s="87" t="s">
        <v>138</v>
      </c>
      <c r="H58" s="87" t="s">
        <v>27</v>
      </c>
      <c r="I58" s="87" t="s">
        <v>28</v>
      </c>
      <c r="J58" s="87" t="s">
        <v>179</v>
      </c>
      <c r="K58" s="88">
        <v>44650</v>
      </c>
      <c r="L58" s="88">
        <v>11047</v>
      </c>
      <c r="M58" s="87" t="s">
        <v>159</v>
      </c>
      <c r="N58" s="87" t="s">
        <v>31</v>
      </c>
      <c r="O58" s="87">
        <v>1</v>
      </c>
      <c r="P58" s="87">
        <v>2022</v>
      </c>
      <c r="Q58" s="90">
        <v>31448</v>
      </c>
      <c r="R58" s="90" t="s">
        <v>32</v>
      </c>
      <c r="S58" s="90"/>
      <c r="T58" s="91" t="s">
        <v>163</v>
      </c>
      <c r="U58" s="94"/>
      <c r="V58" s="95">
        <v>31448</v>
      </c>
      <c r="W58" s="15"/>
    </row>
    <row r="59" spans="2:23" s="93" customFormat="1" ht="15" hidden="1" customHeight="1" x14ac:dyDescent="0.2">
      <c r="B59" s="87" t="s">
        <v>175</v>
      </c>
      <c r="C59" s="87">
        <v>545158</v>
      </c>
      <c r="D59" s="87" t="s">
        <v>188</v>
      </c>
      <c r="E59" s="87" t="s">
        <v>24</v>
      </c>
      <c r="F59" s="87" t="s">
        <v>156</v>
      </c>
      <c r="G59" s="87" t="s">
        <v>138</v>
      </c>
      <c r="H59" s="87" t="s">
        <v>27</v>
      </c>
      <c r="I59" s="87" t="s">
        <v>28</v>
      </c>
      <c r="J59" s="87" t="s">
        <v>179</v>
      </c>
      <c r="K59" s="88">
        <v>44650</v>
      </c>
      <c r="L59" s="88">
        <v>11047</v>
      </c>
      <c r="M59" s="87" t="s">
        <v>30</v>
      </c>
      <c r="N59" s="87" t="s">
        <v>31</v>
      </c>
      <c r="O59" s="87">
        <v>1</v>
      </c>
      <c r="P59" s="87">
        <v>2022</v>
      </c>
      <c r="Q59" s="90">
        <v>31448</v>
      </c>
      <c r="R59" s="90" t="s">
        <v>32</v>
      </c>
      <c r="S59" s="90">
        <v>2700</v>
      </c>
      <c r="T59" s="91" t="s">
        <v>163</v>
      </c>
      <c r="U59" s="94"/>
      <c r="V59" s="95">
        <v>31448</v>
      </c>
      <c r="W59" s="15"/>
    </row>
    <row r="60" spans="2:23" s="93" customFormat="1" ht="15" hidden="1" customHeight="1" x14ac:dyDescent="0.2">
      <c r="B60" s="87" t="s">
        <v>182</v>
      </c>
      <c r="C60" s="87">
        <v>554379</v>
      </c>
      <c r="D60" s="87" t="s">
        <v>192</v>
      </c>
      <c r="E60" s="87" t="s">
        <v>120</v>
      </c>
      <c r="F60" s="87" t="s">
        <v>193</v>
      </c>
      <c r="G60" s="87" t="s">
        <v>138</v>
      </c>
      <c r="H60" s="87" t="s">
        <v>27</v>
      </c>
      <c r="I60" s="87" t="s">
        <v>28</v>
      </c>
      <c r="J60" s="87" t="s">
        <v>191</v>
      </c>
      <c r="K60" s="88">
        <v>44687</v>
      </c>
      <c r="L60" s="88">
        <v>44687</v>
      </c>
      <c r="M60" s="87" t="s">
        <v>159</v>
      </c>
      <c r="N60" s="87" t="s">
        <v>31</v>
      </c>
      <c r="O60" s="87">
        <v>1</v>
      </c>
      <c r="P60" s="87">
        <v>2022</v>
      </c>
      <c r="Q60" s="90">
        <v>31448</v>
      </c>
      <c r="R60" s="90" t="s">
        <v>32</v>
      </c>
      <c r="S60" s="90"/>
      <c r="T60" s="91" t="s">
        <v>163</v>
      </c>
      <c r="U60" s="94"/>
      <c r="V60" s="95">
        <v>31448</v>
      </c>
      <c r="W60" s="15"/>
    </row>
    <row r="61" spans="2:23" s="93" customFormat="1" ht="15" hidden="1" customHeight="1" x14ac:dyDescent="0.2">
      <c r="B61" s="87" t="s">
        <v>182</v>
      </c>
      <c r="C61" s="87">
        <v>554287</v>
      </c>
      <c r="D61" s="87" t="s">
        <v>190</v>
      </c>
      <c r="E61" s="87" t="s">
        <v>183</v>
      </c>
      <c r="F61" s="87" t="s">
        <v>125</v>
      </c>
      <c r="G61" s="87" t="s">
        <v>138</v>
      </c>
      <c r="H61" s="87" t="s">
        <v>27</v>
      </c>
      <c r="I61" s="87" t="s">
        <v>28</v>
      </c>
      <c r="J61" s="87" t="s">
        <v>191</v>
      </c>
      <c r="K61" s="88">
        <v>44687</v>
      </c>
      <c r="L61" s="88">
        <v>44687</v>
      </c>
      <c r="M61" s="87" t="s">
        <v>159</v>
      </c>
      <c r="N61" s="87" t="s">
        <v>31</v>
      </c>
      <c r="O61" s="87">
        <v>1</v>
      </c>
      <c r="P61" s="87">
        <v>2022</v>
      </c>
      <c r="Q61" s="90">
        <v>31448</v>
      </c>
      <c r="R61" s="90" t="s">
        <v>32</v>
      </c>
      <c r="S61" s="90"/>
      <c r="T61" s="91" t="s">
        <v>163</v>
      </c>
      <c r="U61" s="94"/>
      <c r="V61" s="95">
        <v>31448</v>
      </c>
      <c r="W61" s="15"/>
    </row>
    <row r="62" spans="2:23" s="93" customFormat="1" ht="15" hidden="1" customHeight="1" x14ac:dyDescent="0.2">
      <c r="B62" s="87" t="s">
        <v>182</v>
      </c>
      <c r="C62" s="87">
        <v>554998</v>
      </c>
      <c r="D62" s="87" t="s">
        <v>189</v>
      </c>
      <c r="E62" s="87" t="s">
        <v>53</v>
      </c>
      <c r="F62" s="87" t="s">
        <v>184</v>
      </c>
      <c r="G62" s="87" t="s">
        <v>26</v>
      </c>
      <c r="H62" s="87" t="s">
        <v>27</v>
      </c>
      <c r="I62" s="87" t="s">
        <v>28</v>
      </c>
      <c r="J62" s="87" t="s">
        <v>186</v>
      </c>
      <c r="K62" s="88">
        <v>44707</v>
      </c>
      <c r="L62" s="88">
        <v>44707</v>
      </c>
      <c r="M62" s="87" t="s">
        <v>159</v>
      </c>
      <c r="N62" s="87" t="s">
        <v>145</v>
      </c>
      <c r="O62" s="87">
        <v>1</v>
      </c>
      <c r="P62" s="87">
        <v>2022</v>
      </c>
      <c r="Q62" s="90">
        <v>31448</v>
      </c>
      <c r="R62" s="90" t="s">
        <v>32</v>
      </c>
      <c r="S62" s="90"/>
      <c r="T62" s="91" t="s">
        <v>163</v>
      </c>
      <c r="U62" s="94"/>
      <c r="V62" s="95">
        <v>31448</v>
      </c>
      <c r="W62" s="15"/>
    </row>
    <row r="63" spans="2:23" s="93" customFormat="1" ht="15" hidden="1" customHeight="1" x14ac:dyDescent="0.2">
      <c r="B63" s="87" t="s">
        <v>194</v>
      </c>
      <c r="C63" s="87">
        <v>559434</v>
      </c>
      <c r="D63" s="87" t="s">
        <v>199</v>
      </c>
      <c r="E63" s="87" t="s">
        <v>183</v>
      </c>
      <c r="F63" s="87" t="s">
        <v>125</v>
      </c>
      <c r="G63" s="87" t="s">
        <v>195</v>
      </c>
      <c r="H63" s="87" t="s">
        <v>196</v>
      </c>
      <c r="I63" s="87" t="s">
        <v>123</v>
      </c>
      <c r="J63" s="87" t="s">
        <v>198</v>
      </c>
      <c r="K63" s="88">
        <v>44733</v>
      </c>
      <c r="L63" s="88">
        <v>44737</v>
      </c>
      <c r="M63" s="87" t="s">
        <v>159</v>
      </c>
      <c r="N63" s="89" t="s">
        <v>197</v>
      </c>
      <c r="O63" s="87">
        <v>5</v>
      </c>
      <c r="P63" s="87">
        <v>2022</v>
      </c>
      <c r="Q63" s="90">
        <v>1384000</v>
      </c>
      <c r="R63" s="90" t="s">
        <v>32</v>
      </c>
      <c r="S63" s="90">
        <v>0</v>
      </c>
      <c r="T63" s="91" t="s">
        <v>200</v>
      </c>
      <c r="U63" s="92">
        <v>786600</v>
      </c>
      <c r="V63" s="95">
        <f>+Q63+S63+U63</f>
        <v>2170600</v>
      </c>
      <c r="W63" s="15"/>
    </row>
    <row r="64" spans="2:23" s="93" customFormat="1" hidden="1" x14ac:dyDescent="0.2">
      <c r="B64" s="87" t="s">
        <v>194</v>
      </c>
      <c r="C64" s="87">
        <v>572569</v>
      </c>
      <c r="D64" s="87" t="s">
        <v>201</v>
      </c>
      <c r="E64" s="87" t="s">
        <v>202</v>
      </c>
      <c r="F64" s="87" t="s">
        <v>203</v>
      </c>
      <c r="G64" s="87" t="s">
        <v>204</v>
      </c>
      <c r="H64" s="87" t="s">
        <v>196</v>
      </c>
      <c r="I64" s="87" t="s">
        <v>28</v>
      </c>
      <c r="J64" s="87" t="s">
        <v>205</v>
      </c>
      <c r="K64" s="88">
        <v>44739</v>
      </c>
      <c r="L64" s="88">
        <v>44743</v>
      </c>
      <c r="M64" s="87" t="s">
        <v>105</v>
      </c>
      <c r="N64" s="89" t="s">
        <v>31</v>
      </c>
      <c r="O64" s="87">
        <v>4</v>
      </c>
      <c r="P64" s="87">
        <v>2022</v>
      </c>
      <c r="Q64" s="90">
        <v>345932</v>
      </c>
      <c r="R64" s="90" t="s">
        <v>206</v>
      </c>
      <c r="S64" s="90">
        <v>300472</v>
      </c>
      <c r="T64" s="91"/>
      <c r="U64" s="96">
        <f>1196464/4</f>
        <v>299116</v>
      </c>
      <c r="V64" s="95">
        <f t="shared" ref="V64:V110" si="6">+Q64+S64+U64</f>
        <v>945520</v>
      </c>
      <c r="W64" s="15"/>
    </row>
    <row r="65" spans="2:23" s="93" customFormat="1" hidden="1" x14ac:dyDescent="0.2">
      <c r="B65" s="87" t="s">
        <v>194</v>
      </c>
      <c r="C65" s="87">
        <v>572578</v>
      </c>
      <c r="D65" s="87" t="s">
        <v>207</v>
      </c>
      <c r="E65" s="87" t="s">
        <v>153</v>
      </c>
      <c r="F65" s="87" t="s">
        <v>208</v>
      </c>
      <c r="G65" s="87" t="s">
        <v>204</v>
      </c>
      <c r="H65" s="87" t="s">
        <v>196</v>
      </c>
      <c r="I65" s="87" t="s">
        <v>28</v>
      </c>
      <c r="J65" s="87" t="s">
        <v>205</v>
      </c>
      <c r="K65" s="88">
        <v>44739</v>
      </c>
      <c r="L65" s="88">
        <v>44743</v>
      </c>
      <c r="M65" s="87" t="s">
        <v>105</v>
      </c>
      <c r="N65" s="89" t="s">
        <v>31</v>
      </c>
      <c r="O65" s="87">
        <v>4</v>
      </c>
      <c r="P65" s="87">
        <v>2022</v>
      </c>
      <c r="Q65" s="90">
        <v>345932</v>
      </c>
      <c r="R65" s="90" t="s">
        <v>206</v>
      </c>
      <c r="S65" s="90">
        <v>47320</v>
      </c>
      <c r="T65" s="91"/>
      <c r="U65" s="96">
        <f t="shared" ref="U65:U67" si="7">1196464/4</f>
        <v>299116</v>
      </c>
      <c r="V65" s="95">
        <f t="shared" si="6"/>
        <v>692368</v>
      </c>
      <c r="W65" s="15"/>
    </row>
    <row r="66" spans="2:23" s="93" customFormat="1" hidden="1" x14ac:dyDescent="0.2">
      <c r="B66" s="87" t="s">
        <v>194</v>
      </c>
      <c r="C66" s="87">
        <v>572607</v>
      </c>
      <c r="D66" s="87" t="s">
        <v>209</v>
      </c>
      <c r="E66" s="87" t="s">
        <v>210</v>
      </c>
      <c r="F66" s="87" t="s">
        <v>211</v>
      </c>
      <c r="G66" s="87" t="s">
        <v>204</v>
      </c>
      <c r="H66" s="87" t="s">
        <v>196</v>
      </c>
      <c r="I66" s="87" t="s">
        <v>28</v>
      </c>
      <c r="J66" s="87" t="s">
        <v>205</v>
      </c>
      <c r="K66" s="88">
        <v>44739</v>
      </c>
      <c r="L66" s="88">
        <v>44741</v>
      </c>
      <c r="M66" s="87" t="s">
        <v>105</v>
      </c>
      <c r="N66" s="89" t="s">
        <v>31</v>
      </c>
      <c r="O66" s="87">
        <v>3</v>
      </c>
      <c r="P66" s="87">
        <v>2022</v>
      </c>
      <c r="Q66" s="90">
        <v>188690</v>
      </c>
      <c r="R66" s="90" t="s">
        <v>206</v>
      </c>
      <c r="S66" s="90">
        <v>50000</v>
      </c>
      <c r="T66" s="91"/>
      <c r="U66" s="96">
        <f t="shared" si="7"/>
        <v>299116</v>
      </c>
      <c r="V66" s="95">
        <f t="shared" si="6"/>
        <v>537806</v>
      </c>
      <c r="W66" s="15"/>
    </row>
    <row r="67" spans="2:23" s="93" customFormat="1" hidden="1" x14ac:dyDescent="0.2">
      <c r="B67" s="87" t="s">
        <v>194</v>
      </c>
      <c r="C67" s="87">
        <v>572992</v>
      </c>
      <c r="D67" s="87" t="s">
        <v>212</v>
      </c>
      <c r="E67" s="87" t="s">
        <v>213</v>
      </c>
      <c r="F67" s="87" t="s">
        <v>214</v>
      </c>
      <c r="G67" s="87" t="s">
        <v>204</v>
      </c>
      <c r="H67" s="87" t="s">
        <v>196</v>
      </c>
      <c r="I67" s="87" t="s">
        <v>28</v>
      </c>
      <c r="J67" s="87" t="s">
        <v>205</v>
      </c>
      <c r="K67" s="88">
        <v>44740</v>
      </c>
      <c r="L67" s="88">
        <v>44741</v>
      </c>
      <c r="M67" s="87" t="s">
        <v>105</v>
      </c>
      <c r="N67" s="89" t="s">
        <v>31</v>
      </c>
      <c r="O67" s="87">
        <v>2</v>
      </c>
      <c r="P67" s="87">
        <v>2022</v>
      </c>
      <c r="Q67" s="90">
        <v>110069</v>
      </c>
      <c r="R67" s="90" t="s">
        <v>206</v>
      </c>
      <c r="S67" s="90"/>
      <c r="T67" s="91"/>
      <c r="U67" s="96">
        <f t="shared" si="7"/>
        <v>299116</v>
      </c>
      <c r="V67" s="95">
        <f t="shared" si="6"/>
        <v>409185</v>
      </c>
      <c r="W67" s="15"/>
    </row>
    <row r="68" spans="2:23" s="93" customFormat="1" hidden="1" x14ac:dyDescent="0.2">
      <c r="B68" s="87" t="s">
        <v>215</v>
      </c>
      <c r="C68" s="87">
        <v>582271</v>
      </c>
      <c r="D68" s="87" t="s">
        <v>216</v>
      </c>
      <c r="E68" s="87" t="s">
        <v>120</v>
      </c>
      <c r="F68" s="87" t="s">
        <v>217</v>
      </c>
      <c r="G68" s="87" t="s">
        <v>218</v>
      </c>
      <c r="H68" s="87" t="s">
        <v>196</v>
      </c>
      <c r="I68" s="87" t="s">
        <v>28</v>
      </c>
      <c r="J68" s="87" t="s">
        <v>205</v>
      </c>
      <c r="K68" s="88">
        <v>44774</v>
      </c>
      <c r="L68" s="88">
        <v>44778</v>
      </c>
      <c r="M68" s="87" t="s">
        <v>159</v>
      </c>
      <c r="N68" s="89" t="s">
        <v>31</v>
      </c>
      <c r="O68" s="87">
        <v>5</v>
      </c>
      <c r="P68" s="87">
        <v>2022</v>
      </c>
      <c r="Q68" s="97">
        <v>345932</v>
      </c>
      <c r="R68" s="97" t="s">
        <v>206</v>
      </c>
      <c r="S68" s="97"/>
      <c r="T68" s="91" t="s">
        <v>219</v>
      </c>
      <c r="U68" s="96">
        <f>65638+136354</f>
        <v>201992</v>
      </c>
      <c r="V68" s="98">
        <f>+Q68+S68+U68</f>
        <v>547924</v>
      </c>
      <c r="W68" s="12"/>
    </row>
    <row r="69" spans="2:23" s="93" customFormat="1" hidden="1" x14ac:dyDescent="0.2">
      <c r="B69" s="87" t="s">
        <v>215</v>
      </c>
      <c r="C69" s="87">
        <v>580727</v>
      </c>
      <c r="D69" s="87" t="s">
        <v>220</v>
      </c>
      <c r="E69" s="87" t="s">
        <v>210</v>
      </c>
      <c r="F69" s="87" t="s">
        <v>211</v>
      </c>
      <c r="G69" s="87" t="s">
        <v>138</v>
      </c>
      <c r="H69" s="87" t="s">
        <v>27</v>
      </c>
      <c r="I69" s="87" t="s">
        <v>28</v>
      </c>
      <c r="J69" s="87" t="s">
        <v>205</v>
      </c>
      <c r="K69" s="88">
        <v>44763</v>
      </c>
      <c r="L69" s="88">
        <v>44764</v>
      </c>
      <c r="M69" s="87" t="s">
        <v>105</v>
      </c>
      <c r="N69" s="89" t="s">
        <v>31</v>
      </c>
      <c r="O69" s="87">
        <v>2</v>
      </c>
      <c r="P69" s="87">
        <v>2022</v>
      </c>
      <c r="Q69" s="97">
        <v>110069</v>
      </c>
      <c r="R69" s="97" t="s">
        <v>206</v>
      </c>
      <c r="S69" s="97"/>
      <c r="T69" s="91"/>
      <c r="U69" s="96">
        <v>0</v>
      </c>
      <c r="V69" s="98">
        <f t="shared" si="6"/>
        <v>110069</v>
      </c>
      <c r="W69" s="12"/>
    </row>
    <row r="70" spans="2:23" s="93" customFormat="1" hidden="1" x14ac:dyDescent="0.2">
      <c r="B70" s="87" t="s">
        <v>22</v>
      </c>
      <c r="C70" s="87">
        <v>580285</v>
      </c>
      <c r="D70" s="87" t="s">
        <v>221</v>
      </c>
      <c r="E70" s="87" t="s">
        <v>202</v>
      </c>
      <c r="F70" s="87" t="s">
        <v>203</v>
      </c>
      <c r="G70" s="87" t="s">
        <v>222</v>
      </c>
      <c r="H70" s="87" t="s">
        <v>196</v>
      </c>
      <c r="I70" s="87" t="s">
        <v>28</v>
      </c>
      <c r="J70" s="87" t="s">
        <v>205</v>
      </c>
      <c r="K70" s="88">
        <v>44774</v>
      </c>
      <c r="L70" s="88">
        <v>44686</v>
      </c>
      <c r="M70" s="87" t="s">
        <v>105</v>
      </c>
      <c r="N70" s="89" t="s">
        <v>31</v>
      </c>
      <c r="O70" s="87">
        <v>5</v>
      </c>
      <c r="P70" s="87">
        <v>2022</v>
      </c>
      <c r="Q70" s="90">
        <v>345932</v>
      </c>
      <c r="R70" s="90" t="s">
        <v>206</v>
      </c>
      <c r="S70" s="90">
        <f>43650+6300+263364</f>
        <v>313314</v>
      </c>
      <c r="T70" s="91" t="s">
        <v>223</v>
      </c>
      <c r="U70" s="92">
        <v>148130</v>
      </c>
      <c r="V70" s="98">
        <f t="shared" si="6"/>
        <v>807376</v>
      </c>
      <c r="W70" s="15" t="s">
        <v>224</v>
      </c>
    </row>
    <row r="71" spans="2:23" s="93" customFormat="1" hidden="1" x14ac:dyDescent="0.2">
      <c r="B71" s="87" t="s">
        <v>22</v>
      </c>
      <c r="C71" s="87">
        <v>583929</v>
      </c>
      <c r="D71" s="87" t="s">
        <v>225</v>
      </c>
      <c r="E71" s="87" t="s">
        <v>213</v>
      </c>
      <c r="F71" s="87" t="s">
        <v>214</v>
      </c>
      <c r="G71" s="87" t="s">
        <v>222</v>
      </c>
      <c r="H71" s="87" t="s">
        <v>196</v>
      </c>
      <c r="I71" s="87" t="s">
        <v>28</v>
      </c>
      <c r="J71" s="87" t="s">
        <v>205</v>
      </c>
      <c r="K71" s="88">
        <v>44775</v>
      </c>
      <c r="L71" s="88">
        <v>44776</v>
      </c>
      <c r="M71" s="87" t="s">
        <v>105</v>
      </c>
      <c r="N71" s="89" t="s">
        <v>31</v>
      </c>
      <c r="O71" s="87">
        <v>2</v>
      </c>
      <c r="P71" s="87">
        <v>2022</v>
      </c>
      <c r="Q71" s="90">
        <v>110069</v>
      </c>
      <c r="R71" s="90" t="s">
        <v>206</v>
      </c>
      <c r="S71" s="90">
        <v>65830</v>
      </c>
      <c r="T71" s="91" t="s">
        <v>226</v>
      </c>
      <c r="U71" s="92">
        <v>273268</v>
      </c>
      <c r="V71" s="98">
        <f t="shared" si="6"/>
        <v>449167</v>
      </c>
      <c r="W71" s="15"/>
    </row>
    <row r="72" spans="2:23" s="93" customFormat="1" hidden="1" x14ac:dyDescent="0.2">
      <c r="B72" s="87" t="s">
        <v>22</v>
      </c>
      <c r="C72" s="87">
        <v>582605</v>
      </c>
      <c r="D72" s="87" t="s">
        <v>227</v>
      </c>
      <c r="E72" s="87" t="s">
        <v>228</v>
      </c>
      <c r="F72" s="87" t="s">
        <v>229</v>
      </c>
      <c r="G72" s="87" t="s">
        <v>222</v>
      </c>
      <c r="H72" s="87" t="s">
        <v>196</v>
      </c>
      <c r="I72" s="87" t="s">
        <v>28</v>
      </c>
      <c r="J72" s="87" t="s">
        <v>205</v>
      </c>
      <c r="K72" s="88">
        <v>44774</v>
      </c>
      <c r="L72" s="88">
        <v>44776</v>
      </c>
      <c r="M72" s="87" t="s">
        <v>105</v>
      </c>
      <c r="N72" s="89" t="s">
        <v>31</v>
      </c>
      <c r="O72" s="87">
        <v>3</v>
      </c>
      <c r="P72" s="87">
        <v>2022</v>
      </c>
      <c r="Q72" s="90">
        <v>188690</v>
      </c>
      <c r="R72" s="90" t="s">
        <v>206</v>
      </c>
      <c r="S72" s="90">
        <f>36000+23870</f>
        <v>59870</v>
      </c>
      <c r="T72" s="91" t="s">
        <v>230</v>
      </c>
      <c r="U72" s="92">
        <v>109462</v>
      </c>
      <c r="V72" s="98">
        <f t="shared" si="6"/>
        <v>358022</v>
      </c>
      <c r="W72" s="15"/>
    </row>
    <row r="73" spans="2:23" s="93" customFormat="1" hidden="1" x14ac:dyDescent="0.2">
      <c r="B73" s="87" t="s">
        <v>22</v>
      </c>
      <c r="C73" s="87">
        <v>580559</v>
      </c>
      <c r="D73" s="87" t="s">
        <v>231</v>
      </c>
      <c r="E73" s="87" t="s">
        <v>153</v>
      </c>
      <c r="F73" s="87" t="s">
        <v>208</v>
      </c>
      <c r="G73" s="87" t="s">
        <v>222</v>
      </c>
      <c r="H73" s="87" t="s">
        <v>196</v>
      </c>
      <c r="I73" s="87" t="s">
        <v>28</v>
      </c>
      <c r="J73" s="87" t="s">
        <v>205</v>
      </c>
      <c r="K73" s="88">
        <v>44774</v>
      </c>
      <c r="L73" s="88">
        <v>44778</v>
      </c>
      <c r="M73" s="87" t="s">
        <v>105</v>
      </c>
      <c r="N73" s="89" t="s">
        <v>31</v>
      </c>
      <c r="O73" s="87">
        <v>5</v>
      </c>
      <c r="P73" s="87">
        <v>2022</v>
      </c>
      <c r="Q73" s="90">
        <v>345932</v>
      </c>
      <c r="R73" s="90" t="s">
        <v>206</v>
      </c>
      <c r="S73" s="90">
        <f>45380+21000</f>
        <v>66380</v>
      </c>
      <c r="T73" s="91" t="s">
        <v>232</v>
      </c>
      <c r="U73" s="92">
        <v>185377</v>
      </c>
      <c r="V73" s="98">
        <f t="shared" si="6"/>
        <v>597689</v>
      </c>
      <c r="W73" s="15"/>
    </row>
    <row r="74" spans="2:23" s="93" customFormat="1" hidden="1" x14ac:dyDescent="0.2">
      <c r="B74" s="87" t="s">
        <v>22</v>
      </c>
      <c r="C74" s="87">
        <v>588523</v>
      </c>
      <c r="D74" s="87" t="s">
        <v>233</v>
      </c>
      <c r="E74" s="87" t="s">
        <v>202</v>
      </c>
      <c r="F74" s="87" t="s">
        <v>203</v>
      </c>
      <c r="G74" s="87" t="s">
        <v>234</v>
      </c>
      <c r="H74" s="87" t="s">
        <v>196</v>
      </c>
      <c r="I74" s="87" t="s">
        <v>28</v>
      </c>
      <c r="J74" s="87" t="s">
        <v>205</v>
      </c>
      <c r="K74" s="88">
        <v>44784</v>
      </c>
      <c r="L74" s="88">
        <v>44785</v>
      </c>
      <c r="M74" s="87" t="s">
        <v>105</v>
      </c>
      <c r="N74" s="89" t="s">
        <v>31</v>
      </c>
      <c r="O74" s="87">
        <v>2</v>
      </c>
      <c r="P74" s="87">
        <v>2022</v>
      </c>
      <c r="Q74" s="90">
        <v>110069</v>
      </c>
      <c r="R74" s="90" t="s">
        <v>206</v>
      </c>
      <c r="S74" s="90">
        <f>20840+48000</f>
        <v>68840</v>
      </c>
      <c r="T74" s="91"/>
      <c r="U74" s="96"/>
      <c r="V74" s="98">
        <f t="shared" si="6"/>
        <v>178909</v>
      </c>
      <c r="W74" s="15"/>
    </row>
    <row r="75" spans="2:23" s="93" customFormat="1" hidden="1" x14ac:dyDescent="0.2">
      <c r="B75" s="87" t="s">
        <v>22</v>
      </c>
      <c r="C75" s="87">
        <v>590999</v>
      </c>
      <c r="D75" s="87" t="s">
        <v>235</v>
      </c>
      <c r="E75" s="87" t="s">
        <v>120</v>
      </c>
      <c r="F75" s="87" t="s">
        <v>217</v>
      </c>
      <c r="G75" s="87" t="s">
        <v>222</v>
      </c>
      <c r="H75" s="87" t="s">
        <v>196</v>
      </c>
      <c r="I75" s="87" t="s">
        <v>28</v>
      </c>
      <c r="J75" s="87" t="s">
        <v>205</v>
      </c>
      <c r="K75" s="88">
        <v>44792</v>
      </c>
      <c r="L75" s="88">
        <v>44794</v>
      </c>
      <c r="M75" s="87" t="s">
        <v>159</v>
      </c>
      <c r="N75" s="89" t="s">
        <v>197</v>
      </c>
      <c r="O75" s="87">
        <v>3</v>
      </c>
      <c r="P75" s="87">
        <v>2022</v>
      </c>
      <c r="Q75" s="90">
        <v>188690</v>
      </c>
      <c r="R75" s="90" t="s">
        <v>206</v>
      </c>
      <c r="S75" s="90"/>
      <c r="T75" s="91" t="s">
        <v>236</v>
      </c>
      <c r="U75" s="96">
        <v>175769</v>
      </c>
      <c r="V75" s="98">
        <f t="shared" si="6"/>
        <v>364459</v>
      </c>
      <c r="W75" s="15"/>
    </row>
    <row r="76" spans="2:23" s="93" customFormat="1" hidden="1" x14ac:dyDescent="0.2">
      <c r="B76" s="87" t="s">
        <v>22</v>
      </c>
      <c r="C76" s="87">
        <v>592330</v>
      </c>
      <c r="D76" s="87" t="s">
        <v>237</v>
      </c>
      <c r="E76" s="87" t="s">
        <v>183</v>
      </c>
      <c r="F76" s="87" t="s">
        <v>125</v>
      </c>
      <c r="G76" s="89" t="s">
        <v>238</v>
      </c>
      <c r="H76" s="87" t="s">
        <v>196</v>
      </c>
      <c r="I76" s="87" t="s">
        <v>28</v>
      </c>
      <c r="J76" s="87" t="s">
        <v>205</v>
      </c>
      <c r="K76" s="88">
        <v>44790</v>
      </c>
      <c r="L76" s="88">
        <v>44792</v>
      </c>
      <c r="M76" s="87" t="s">
        <v>159</v>
      </c>
      <c r="N76" s="89" t="s">
        <v>197</v>
      </c>
      <c r="O76" s="87">
        <v>3</v>
      </c>
      <c r="P76" s="87">
        <v>2022</v>
      </c>
      <c r="Q76" s="90">
        <v>235863</v>
      </c>
      <c r="R76" s="90" t="s">
        <v>206</v>
      </c>
      <c r="S76" s="90"/>
      <c r="T76" s="91" t="s">
        <v>239</v>
      </c>
      <c r="U76" s="92">
        <v>152455</v>
      </c>
      <c r="V76" s="98">
        <f t="shared" si="6"/>
        <v>388318</v>
      </c>
      <c r="W76" s="15"/>
    </row>
    <row r="77" spans="2:23" s="93" customFormat="1" hidden="1" x14ac:dyDescent="0.2">
      <c r="B77" s="87" t="s">
        <v>22</v>
      </c>
      <c r="C77" s="87">
        <v>588524</v>
      </c>
      <c r="D77" s="87" t="s">
        <v>240</v>
      </c>
      <c r="E77" s="87" t="s">
        <v>202</v>
      </c>
      <c r="F77" s="87" t="s">
        <v>203</v>
      </c>
      <c r="G77" s="87" t="s">
        <v>241</v>
      </c>
      <c r="H77" s="87" t="s">
        <v>196</v>
      </c>
      <c r="I77" s="87" t="s">
        <v>28</v>
      </c>
      <c r="J77" s="87" t="s">
        <v>205</v>
      </c>
      <c r="K77" s="88">
        <v>44790</v>
      </c>
      <c r="L77" s="88">
        <v>44792</v>
      </c>
      <c r="M77" s="87" t="s">
        <v>105</v>
      </c>
      <c r="N77" s="89" t="s">
        <v>31</v>
      </c>
      <c r="O77" s="87">
        <v>3</v>
      </c>
      <c r="P77" s="87">
        <v>2022</v>
      </c>
      <c r="Q77" s="90">
        <v>188690</v>
      </c>
      <c r="R77" s="90" t="s">
        <v>206</v>
      </c>
      <c r="S77" s="90">
        <v>40000</v>
      </c>
      <c r="T77" s="91" t="s">
        <v>242</v>
      </c>
      <c r="U77" s="92">
        <v>127354</v>
      </c>
      <c r="V77" s="98">
        <f t="shared" si="6"/>
        <v>356044</v>
      </c>
      <c r="W77" s="15"/>
    </row>
    <row r="78" spans="2:23" s="93" customFormat="1" hidden="1" x14ac:dyDescent="0.2">
      <c r="B78" s="87" t="s">
        <v>35</v>
      </c>
      <c r="C78" s="87">
        <v>598019</v>
      </c>
      <c r="D78" s="87" t="s">
        <v>243</v>
      </c>
      <c r="E78" s="87" t="s">
        <v>210</v>
      </c>
      <c r="F78" s="87" t="s">
        <v>271</v>
      </c>
      <c r="G78" s="87" t="s">
        <v>272</v>
      </c>
      <c r="H78" s="87" t="s">
        <v>27</v>
      </c>
      <c r="I78" s="87" t="s">
        <v>28</v>
      </c>
      <c r="J78" s="87" t="s">
        <v>276</v>
      </c>
      <c r="K78" s="88">
        <v>44811</v>
      </c>
      <c r="L78" s="88">
        <v>44811</v>
      </c>
      <c r="M78" s="87" t="s">
        <v>105</v>
      </c>
      <c r="N78" s="89" t="s">
        <v>31</v>
      </c>
      <c r="O78" s="87">
        <v>1</v>
      </c>
      <c r="P78" s="87">
        <v>2022</v>
      </c>
      <c r="Q78" s="90">
        <v>31448</v>
      </c>
      <c r="R78" s="90" t="s">
        <v>32</v>
      </c>
      <c r="S78" s="90">
        <v>66667</v>
      </c>
      <c r="T78" s="91" t="s">
        <v>163</v>
      </c>
      <c r="U78" s="92">
        <v>0</v>
      </c>
      <c r="V78" s="98">
        <f t="shared" si="6"/>
        <v>98115</v>
      </c>
      <c r="W78" s="15" t="s">
        <v>285</v>
      </c>
    </row>
    <row r="79" spans="2:23" s="93" customFormat="1" hidden="1" x14ac:dyDescent="0.2">
      <c r="B79" s="87" t="s">
        <v>35</v>
      </c>
      <c r="C79" s="87">
        <v>599519</v>
      </c>
      <c r="D79" s="87" t="s">
        <v>244</v>
      </c>
      <c r="E79" s="87" t="s">
        <v>261</v>
      </c>
      <c r="F79" s="87" t="s">
        <v>277</v>
      </c>
      <c r="G79" s="87" t="s">
        <v>272</v>
      </c>
      <c r="H79" s="87" t="s">
        <v>27</v>
      </c>
      <c r="I79" s="87" t="s">
        <v>28</v>
      </c>
      <c r="J79" s="87" t="s">
        <v>278</v>
      </c>
      <c r="K79" s="88">
        <v>44811</v>
      </c>
      <c r="L79" s="88">
        <v>44811</v>
      </c>
      <c r="M79" s="87" t="s">
        <v>105</v>
      </c>
      <c r="N79" s="89" t="s">
        <v>31</v>
      </c>
      <c r="O79" s="87">
        <v>1</v>
      </c>
      <c r="P79" s="87">
        <v>2022</v>
      </c>
      <c r="Q79" s="90">
        <v>31448</v>
      </c>
      <c r="R79" s="90" t="s">
        <v>32</v>
      </c>
      <c r="S79" s="90">
        <f>200000/3</f>
        <v>66666.666666666672</v>
      </c>
      <c r="T79" s="91" t="s">
        <v>163</v>
      </c>
      <c r="U79" s="92">
        <v>0</v>
      </c>
      <c r="V79" s="98">
        <f t="shared" si="6"/>
        <v>98114.666666666672</v>
      </c>
      <c r="W79" s="15" t="s">
        <v>285</v>
      </c>
    </row>
    <row r="80" spans="2:23" s="93" customFormat="1" hidden="1" x14ac:dyDescent="0.2">
      <c r="B80" s="87" t="s">
        <v>35</v>
      </c>
      <c r="C80" s="87">
        <v>599560</v>
      </c>
      <c r="D80" s="87" t="s">
        <v>245</v>
      </c>
      <c r="E80" s="87" t="s">
        <v>262</v>
      </c>
      <c r="F80" s="87" t="s">
        <v>279</v>
      </c>
      <c r="G80" s="87" t="s">
        <v>272</v>
      </c>
      <c r="H80" s="87" t="s">
        <v>27</v>
      </c>
      <c r="I80" s="87" t="s">
        <v>28</v>
      </c>
      <c r="J80" s="87" t="s">
        <v>278</v>
      </c>
      <c r="K80" s="88">
        <v>44811</v>
      </c>
      <c r="L80" s="88">
        <v>44811</v>
      </c>
      <c r="M80" s="87" t="s">
        <v>105</v>
      </c>
      <c r="N80" s="89" t="s">
        <v>31</v>
      </c>
      <c r="O80" s="87">
        <v>1</v>
      </c>
      <c r="P80" s="87">
        <v>2022</v>
      </c>
      <c r="Q80" s="90">
        <v>31448</v>
      </c>
      <c r="R80" s="90" t="s">
        <v>32</v>
      </c>
      <c r="S80" s="90">
        <v>66667</v>
      </c>
      <c r="T80" s="91" t="s">
        <v>163</v>
      </c>
      <c r="U80" s="92">
        <v>0</v>
      </c>
      <c r="V80" s="98">
        <f t="shared" si="6"/>
        <v>98115</v>
      </c>
      <c r="W80" s="15" t="s">
        <v>285</v>
      </c>
    </row>
    <row r="81" spans="2:23" s="93" customFormat="1" hidden="1" x14ac:dyDescent="0.2">
      <c r="B81" s="87" t="s">
        <v>35</v>
      </c>
      <c r="C81" s="87">
        <v>600561</v>
      </c>
      <c r="D81" s="87" t="s">
        <v>246</v>
      </c>
      <c r="E81" s="87" t="s">
        <v>263</v>
      </c>
      <c r="F81" s="87" t="s">
        <v>280</v>
      </c>
      <c r="G81" s="87" t="s">
        <v>273</v>
      </c>
      <c r="H81" s="87" t="s">
        <v>27</v>
      </c>
      <c r="I81" s="87" t="s">
        <v>28</v>
      </c>
      <c r="J81" s="87" t="s">
        <v>281</v>
      </c>
      <c r="K81" s="88">
        <v>44816</v>
      </c>
      <c r="L81" s="88">
        <v>44816</v>
      </c>
      <c r="M81" s="87" t="s">
        <v>105</v>
      </c>
      <c r="N81" s="89" t="s">
        <v>31</v>
      </c>
      <c r="O81" s="87">
        <v>1</v>
      </c>
      <c r="P81" s="87">
        <v>2022</v>
      </c>
      <c r="Q81" s="90">
        <v>31448</v>
      </c>
      <c r="R81" s="90" t="s">
        <v>32</v>
      </c>
      <c r="S81" s="90"/>
      <c r="T81" s="91" t="s">
        <v>163</v>
      </c>
      <c r="U81" s="92">
        <v>0</v>
      </c>
      <c r="V81" s="98">
        <f t="shared" si="6"/>
        <v>31448</v>
      </c>
      <c r="W81" s="15"/>
    </row>
    <row r="82" spans="2:23" s="93" customFormat="1" hidden="1" x14ac:dyDescent="0.2">
      <c r="B82" s="87" t="s">
        <v>35</v>
      </c>
      <c r="C82" s="87">
        <v>599520</v>
      </c>
      <c r="D82" s="87" t="s">
        <v>247</v>
      </c>
      <c r="E82" s="87" t="s">
        <v>264</v>
      </c>
      <c r="F82" s="87" t="s">
        <v>193</v>
      </c>
      <c r="G82" s="87" t="s">
        <v>272</v>
      </c>
      <c r="H82" s="87" t="s">
        <v>27</v>
      </c>
      <c r="I82" s="87" t="s">
        <v>28</v>
      </c>
      <c r="J82" s="87" t="s">
        <v>282</v>
      </c>
      <c r="K82" s="88">
        <v>44817</v>
      </c>
      <c r="L82" s="88">
        <v>44817</v>
      </c>
      <c r="M82" s="87" t="s">
        <v>159</v>
      </c>
      <c r="N82" s="89" t="s">
        <v>197</v>
      </c>
      <c r="O82" s="87">
        <v>1</v>
      </c>
      <c r="P82" s="87">
        <v>2022</v>
      </c>
      <c r="Q82" s="90">
        <v>31448</v>
      </c>
      <c r="R82" s="90" t="s">
        <v>32</v>
      </c>
      <c r="S82" s="90"/>
      <c r="T82" s="91" t="s">
        <v>163</v>
      </c>
      <c r="U82" s="92">
        <v>0</v>
      </c>
      <c r="V82" s="98">
        <f t="shared" si="6"/>
        <v>31448</v>
      </c>
      <c r="W82" s="15"/>
    </row>
    <row r="83" spans="2:23" s="93" customFormat="1" hidden="1" x14ac:dyDescent="0.2">
      <c r="B83" s="87" t="s">
        <v>35</v>
      </c>
      <c r="C83" s="87">
        <v>600940</v>
      </c>
      <c r="D83" s="87" t="s">
        <v>248</v>
      </c>
      <c r="E83" s="87" t="s">
        <v>261</v>
      </c>
      <c r="F83" s="87" t="s">
        <v>277</v>
      </c>
      <c r="G83" s="87" t="s">
        <v>272</v>
      </c>
      <c r="H83" s="87" t="s">
        <v>27</v>
      </c>
      <c r="I83" s="87" t="s">
        <v>28</v>
      </c>
      <c r="J83" s="87" t="s">
        <v>283</v>
      </c>
      <c r="K83" s="88">
        <v>44816</v>
      </c>
      <c r="L83" s="88">
        <v>44817</v>
      </c>
      <c r="M83" s="87" t="s">
        <v>105</v>
      </c>
      <c r="N83" s="89" t="s">
        <v>31</v>
      </c>
      <c r="O83" s="87">
        <v>2</v>
      </c>
      <c r="P83" s="87">
        <v>2022</v>
      </c>
      <c r="Q83" s="90">
        <v>110069</v>
      </c>
      <c r="R83" s="90" t="s">
        <v>32</v>
      </c>
      <c r="S83" s="90">
        <f>40000+25000</f>
        <v>65000</v>
      </c>
      <c r="T83" s="91" t="s">
        <v>163</v>
      </c>
      <c r="U83" s="92">
        <v>0</v>
      </c>
      <c r="V83" s="98">
        <f t="shared" si="6"/>
        <v>175069</v>
      </c>
      <c r="W83" s="15" t="s">
        <v>285</v>
      </c>
    </row>
    <row r="84" spans="2:23" s="93" customFormat="1" hidden="1" x14ac:dyDescent="0.2">
      <c r="B84" s="87" t="s">
        <v>35</v>
      </c>
      <c r="C84" s="87">
        <v>600951</v>
      </c>
      <c r="D84" s="87" t="s">
        <v>249</v>
      </c>
      <c r="E84" s="87" t="s">
        <v>262</v>
      </c>
      <c r="F84" s="87" t="s">
        <v>279</v>
      </c>
      <c r="G84" s="87" t="s">
        <v>272</v>
      </c>
      <c r="H84" s="87" t="s">
        <v>27</v>
      </c>
      <c r="I84" s="87" t="s">
        <v>28</v>
      </c>
      <c r="J84" s="87" t="s">
        <v>283</v>
      </c>
      <c r="K84" s="88">
        <v>44816</v>
      </c>
      <c r="L84" s="88">
        <v>44817</v>
      </c>
      <c r="M84" s="87" t="s">
        <v>105</v>
      </c>
      <c r="N84" s="89" t="s">
        <v>31</v>
      </c>
      <c r="O84" s="87">
        <v>2</v>
      </c>
      <c r="P84" s="87">
        <v>2022</v>
      </c>
      <c r="Q84" s="90">
        <v>110069</v>
      </c>
      <c r="R84" s="90" t="s">
        <v>32</v>
      </c>
      <c r="S84" s="90">
        <v>65000</v>
      </c>
      <c r="T84" s="91" t="s">
        <v>163</v>
      </c>
      <c r="U84" s="92">
        <v>0</v>
      </c>
      <c r="V84" s="98">
        <f t="shared" si="6"/>
        <v>175069</v>
      </c>
      <c r="W84" s="15" t="s">
        <v>285</v>
      </c>
    </row>
    <row r="85" spans="2:23" s="93" customFormat="1" hidden="1" x14ac:dyDescent="0.2">
      <c r="B85" s="87" t="s">
        <v>35</v>
      </c>
      <c r="C85" s="87">
        <v>600576</v>
      </c>
      <c r="D85" s="87" t="s">
        <v>250</v>
      </c>
      <c r="E85" s="87" t="s">
        <v>263</v>
      </c>
      <c r="F85" s="87" t="s">
        <v>280</v>
      </c>
      <c r="G85" s="87" t="s">
        <v>272</v>
      </c>
      <c r="H85" s="87" t="s">
        <v>27</v>
      </c>
      <c r="I85" s="87" t="s">
        <v>28</v>
      </c>
      <c r="J85" s="87" t="s">
        <v>282</v>
      </c>
      <c r="K85" s="88">
        <v>44817</v>
      </c>
      <c r="L85" s="88">
        <v>44817</v>
      </c>
      <c r="M85" s="87" t="s">
        <v>105</v>
      </c>
      <c r="N85" s="89" t="s">
        <v>31</v>
      </c>
      <c r="O85" s="87">
        <v>1</v>
      </c>
      <c r="P85" s="87">
        <v>2022</v>
      </c>
      <c r="Q85" s="90">
        <v>31448</v>
      </c>
      <c r="R85" s="90" t="s">
        <v>32</v>
      </c>
      <c r="S85" s="90"/>
      <c r="T85" s="91" t="s">
        <v>163</v>
      </c>
      <c r="U85" s="92">
        <v>0</v>
      </c>
      <c r="V85" s="98">
        <f t="shared" si="6"/>
        <v>31448</v>
      </c>
      <c r="W85" s="15"/>
    </row>
    <row r="86" spans="2:23" s="93" customFormat="1" hidden="1" x14ac:dyDescent="0.2">
      <c r="B86" s="87" t="s">
        <v>35</v>
      </c>
      <c r="C86" s="87">
        <v>600594</v>
      </c>
      <c r="D86" s="87" t="s">
        <v>251</v>
      </c>
      <c r="E86" s="87" t="s">
        <v>210</v>
      </c>
      <c r="F86" s="87" t="s">
        <v>271</v>
      </c>
      <c r="G86" s="87" t="s">
        <v>272</v>
      </c>
      <c r="H86" s="87" t="s">
        <v>27</v>
      </c>
      <c r="I86" s="87" t="s">
        <v>28</v>
      </c>
      <c r="J86" s="87" t="s">
        <v>282</v>
      </c>
      <c r="K86" s="88">
        <v>44817</v>
      </c>
      <c r="L86" s="88">
        <v>44817</v>
      </c>
      <c r="M86" s="87" t="s">
        <v>105</v>
      </c>
      <c r="N86" s="89" t="s">
        <v>31</v>
      </c>
      <c r="O86" s="87">
        <v>1</v>
      </c>
      <c r="P86" s="87">
        <v>2022</v>
      </c>
      <c r="Q86" s="90">
        <v>31448</v>
      </c>
      <c r="R86" s="90" t="s">
        <v>32</v>
      </c>
      <c r="S86" s="90">
        <f>100000+25000</f>
        <v>125000</v>
      </c>
      <c r="T86" s="91" t="s">
        <v>163</v>
      </c>
      <c r="U86" s="92">
        <v>0</v>
      </c>
      <c r="V86" s="98">
        <f t="shared" si="6"/>
        <v>156448</v>
      </c>
      <c r="W86" s="15" t="s">
        <v>285</v>
      </c>
    </row>
    <row r="87" spans="2:23" s="93" customFormat="1" hidden="1" x14ac:dyDescent="0.2">
      <c r="B87" s="87" t="s">
        <v>35</v>
      </c>
      <c r="C87" s="87">
        <v>599524</v>
      </c>
      <c r="D87" s="87" t="s">
        <v>252</v>
      </c>
      <c r="E87" s="87" t="s">
        <v>265</v>
      </c>
      <c r="F87" s="87" t="s">
        <v>125</v>
      </c>
      <c r="G87" s="87" t="s">
        <v>272</v>
      </c>
      <c r="H87" s="87" t="s">
        <v>27</v>
      </c>
      <c r="I87" s="87" t="s">
        <v>28</v>
      </c>
      <c r="J87" s="87" t="s">
        <v>282</v>
      </c>
      <c r="K87" s="88">
        <v>44817</v>
      </c>
      <c r="L87" s="88">
        <v>44817</v>
      </c>
      <c r="M87" s="87" t="s">
        <v>159</v>
      </c>
      <c r="N87" s="89" t="s">
        <v>197</v>
      </c>
      <c r="O87" s="87">
        <v>1</v>
      </c>
      <c r="P87" s="87">
        <v>2022</v>
      </c>
      <c r="Q87" s="90">
        <v>31448</v>
      </c>
      <c r="R87" s="90" t="s">
        <v>32</v>
      </c>
      <c r="S87" s="90"/>
      <c r="T87" s="91" t="s">
        <v>163</v>
      </c>
      <c r="U87" s="92">
        <v>0</v>
      </c>
      <c r="V87" s="98">
        <f t="shared" si="6"/>
        <v>31448</v>
      </c>
      <c r="W87" s="15"/>
    </row>
    <row r="88" spans="2:23" s="93" customFormat="1" hidden="1" x14ac:dyDescent="0.2">
      <c r="B88" s="87" t="s">
        <v>35</v>
      </c>
      <c r="C88" s="87">
        <v>599528</v>
      </c>
      <c r="D88" s="87" t="s">
        <v>253</v>
      </c>
      <c r="E88" s="87" t="s">
        <v>266</v>
      </c>
      <c r="F88" s="87" t="s">
        <v>184</v>
      </c>
      <c r="G88" s="87" t="s">
        <v>272</v>
      </c>
      <c r="H88" s="87" t="s">
        <v>27</v>
      </c>
      <c r="I88" s="87" t="s">
        <v>28</v>
      </c>
      <c r="J88" s="87" t="s">
        <v>282</v>
      </c>
      <c r="K88" s="88">
        <v>44817</v>
      </c>
      <c r="L88" s="88">
        <v>44817</v>
      </c>
      <c r="M88" s="87" t="s">
        <v>159</v>
      </c>
      <c r="N88" s="89" t="s">
        <v>284</v>
      </c>
      <c r="O88" s="87">
        <v>1</v>
      </c>
      <c r="P88" s="87">
        <v>2022</v>
      </c>
      <c r="Q88" s="90">
        <v>31448</v>
      </c>
      <c r="R88" s="90" t="s">
        <v>32</v>
      </c>
      <c r="S88" s="90">
        <v>200000</v>
      </c>
      <c r="T88" s="91" t="s">
        <v>163</v>
      </c>
      <c r="U88" s="92">
        <v>0</v>
      </c>
      <c r="V88" s="98">
        <f t="shared" si="6"/>
        <v>231448</v>
      </c>
      <c r="W88" s="15" t="s">
        <v>286</v>
      </c>
    </row>
    <row r="89" spans="2:23" s="93" customFormat="1" hidden="1" x14ac:dyDescent="0.2">
      <c r="B89" s="87" t="s">
        <v>35</v>
      </c>
      <c r="C89" s="87">
        <v>600837</v>
      </c>
      <c r="D89" s="87" t="s">
        <v>254</v>
      </c>
      <c r="E89" s="87" t="s">
        <v>267</v>
      </c>
      <c r="F89" s="87" t="s">
        <v>287</v>
      </c>
      <c r="G89" s="87" t="s">
        <v>272</v>
      </c>
      <c r="H89" s="87" t="s">
        <v>27</v>
      </c>
      <c r="I89" s="87" t="s">
        <v>28</v>
      </c>
      <c r="J89" s="87" t="s">
        <v>282</v>
      </c>
      <c r="K89" s="88">
        <v>44817</v>
      </c>
      <c r="L89" s="88">
        <v>44817</v>
      </c>
      <c r="M89" s="87" t="s">
        <v>105</v>
      </c>
      <c r="N89" s="89" t="s">
        <v>31</v>
      </c>
      <c r="O89" s="87">
        <v>1</v>
      </c>
      <c r="P89" s="87">
        <v>2022</v>
      </c>
      <c r="Q89" s="90">
        <v>31448</v>
      </c>
      <c r="R89" s="90" t="s">
        <v>32</v>
      </c>
      <c r="S89" s="90"/>
      <c r="T89" s="91" t="s">
        <v>163</v>
      </c>
      <c r="U89" s="92">
        <v>0</v>
      </c>
      <c r="V89" s="98">
        <f t="shared" si="6"/>
        <v>31448</v>
      </c>
      <c r="W89" s="15"/>
    </row>
    <row r="90" spans="2:23" s="93" customFormat="1" hidden="1" x14ac:dyDescent="0.2">
      <c r="B90" s="87" t="s">
        <v>35</v>
      </c>
      <c r="C90" s="87">
        <v>599785</v>
      </c>
      <c r="D90" s="87" t="s">
        <v>257</v>
      </c>
      <c r="E90" s="87" t="s">
        <v>268</v>
      </c>
      <c r="F90" s="87" t="s">
        <v>89</v>
      </c>
      <c r="G90" s="87" t="s">
        <v>273</v>
      </c>
      <c r="H90" s="87" t="s">
        <v>27</v>
      </c>
      <c r="I90" s="87" t="s">
        <v>28</v>
      </c>
      <c r="J90" s="87" t="s">
        <v>281</v>
      </c>
      <c r="K90" s="88">
        <v>44816</v>
      </c>
      <c r="L90" s="88">
        <v>44816</v>
      </c>
      <c r="M90" s="87" t="s">
        <v>159</v>
      </c>
      <c r="N90" s="89" t="s">
        <v>31</v>
      </c>
      <c r="O90" s="87">
        <v>1</v>
      </c>
      <c r="P90" s="87">
        <v>2022</v>
      </c>
      <c r="Q90" s="90">
        <v>31448</v>
      </c>
      <c r="R90" s="90" t="s">
        <v>32</v>
      </c>
      <c r="S90" s="90">
        <v>79494</v>
      </c>
      <c r="T90" s="91" t="s">
        <v>163</v>
      </c>
      <c r="U90" s="92">
        <v>0</v>
      </c>
      <c r="V90" s="98">
        <f t="shared" si="6"/>
        <v>110942</v>
      </c>
      <c r="W90" s="15" t="s">
        <v>294</v>
      </c>
    </row>
    <row r="91" spans="2:23" s="93" customFormat="1" hidden="1" x14ac:dyDescent="0.2">
      <c r="B91" s="87" t="s">
        <v>35</v>
      </c>
      <c r="C91" s="87">
        <v>599779</v>
      </c>
      <c r="D91" s="87" t="s">
        <v>258</v>
      </c>
      <c r="E91" s="87" t="s">
        <v>268</v>
      </c>
      <c r="F91" s="87" t="s">
        <v>89</v>
      </c>
      <c r="G91" s="87" t="s">
        <v>272</v>
      </c>
      <c r="H91" s="87" t="s">
        <v>27</v>
      </c>
      <c r="I91" s="87" t="s">
        <v>28</v>
      </c>
      <c r="J91" s="87" t="s">
        <v>282</v>
      </c>
      <c r="K91" s="88">
        <v>44817</v>
      </c>
      <c r="L91" s="88">
        <v>44817</v>
      </c>
      <c r="M91" s="87" t="s">
        <v>159</v>
      </c>
      <c r="N91" s="89" t="s">
        <v>31</v>
      </c>
      <c r="O91" s="87">
        <v>1</v>
      </c>
      <c r="P91" s="87">
        <v>2022</v>
      </c>
      <c r="Q91" s="90">
        <v>31448</v>
      </c>
      <c r="R91" s="90" t="s">
        <v>32</v>
      </c>
      <c r="S91" s="90"/>
      <c r="T91" s="91" t="s">
        <v>163</v>
      </c>
      <c r="U91" s="92">
        <v>0</v>
      </c>
      <c r="V91" s="98">
        <f t="shared" si="6"/>
        <v>31448</v>
      </c>
      <c r="W91" s="15"/>
    </row>
    <row r="92" spans="2:23" s="93" customFormat="1" hidden="1" x14ac:dyDescent="0.2">
      <c r="B92" s="87" t="s">
        <v>35</v>
      </c>
      <c r="C92" s="87">
        <v>586911</v>
      </c>
      <c r="D92" s="87" t="s">
        <v>255</v>
      </c>
      <c r="E92" s="87" t="s">
        <v>264</v>
      </c>
      <c r="F92" s="87" t="s">
        <v>193</v>
      </c>
      <c r="G92" s="87" t="s">
        <v>274</v>
      </c>
      <c r="H92" s="87" t="s">
        <v>196</v>
      </c>
      <c r="I92" s="87" t="s">
        <v>123</v>
      </c>
      <c r="J92" s="87" t="s">
        <v>288</v>
      </c>
      <c r="K92" s="88">
        <v>44823</v>
      </c>
      <c r="L92" s="88">
        <v>44831</v>
      </c>
      <c r="M92" s="87" t="s">
        <v>159</v>
      </c>
      <c r="N92" s="89" t="s">
        <v>197</v>
      </c>
      <c r="O92" s="87">
        <v>7</v>
      </c>
      <c r="P92" s="87">
        <v>2022</v>
      </c>
      <c r="Q92" s="90">
        <v>461324.67219999997</v>
      </c>
      <c r="R92" s="90" t="s">
        <v>292</v>
      </c>
      <c r="S92" s="90"/>
      <c r="T92" s="91" t="s">
        <v>289</v>
      </c>
      <c r="U92" s="92">
        <f>1335439+233422+10680+10518</f>
        <v>1590059</v>
      </c>
      <c r="V92" s="98">
        <f t="shared" ref="V92:V93" si="8">+Q92+S92+U92</f>
        <v>2051383.6721999999</v>
      </c>
      <c r="W92" s="15" t="s">
        <v>290</v>
      </c>
    </row>
    <row r="93" spans="2:23" s="93" customFormat="1" hidden="1" x14ac:dyDescent="0.2">
      <c r="B93" s="87" t="s">
        <v>35</v>
      </c>
      <c r="C93" s="87">
        <v>586911</v>
      </c>
      <c r="D93" s="87" t="s">
        <v>256</v>
      </c>
      <c r="E93" s="87" t="s">
        <v>264</v>
      </c>
      <c r="F93" s="87" t="s">
        <v>193</v>
      </c>
      <c r="G93" s="87" t="s">
        <v>275</v>
      </c>
      <c r="H93" s="87" t="s">
        <v>196</v>
      </c>
      <c r="I93" s="87" t="s">
        <v>123</v>
      </c>
      <c r="J93" s="87" t="s">
        <v>291</v>
      </c>
      <c r="K93" s="88">
        <v>44831</v>
      </c>
      <c r="L93" s="88">
        <v>44836</v>
      </c>
      <c r="M93" s="87" t="s">
        <v>159</v>
      </c>
      <c r="N93" s="89" t="s">
        <v>197</v>
      </c>
      <c r="O93" s="87">
        <v>4</v>
      </c>
      <c r="P93" s="87">
        <v>2022</v>
      </c>
      <c r="Q93" s="90">
        <v>1359890.7079999999</v>
      </c>
      <c r="R93" s="90" t="s">
        <v>32</v>
      </c>
      <c r="S93" s="90"/>
      <c r="T93" s="91" t="s">
        <v>293</v>
      </c>
      <c r="U93" s="92">
        <f>1907734+252976+11226+153100</f>
        <v>2325036</v>
      </c>
      <c r="V93" s="98">
        <f t="shared" si="8"/>
        <v>3684926.7079999996</v>
      </c>
      <c r="W93" s="15" t="s">
        <v>290</v>
      </c>
    </row>
    <row r="94" spans="2:23" s="93" customFormat="1" hidden="1" x14ac:dyDescent="0.2">
      <c r="B94" s="87" t="s">
        <v>35</v>
      </c>
      <c r="C94" s="87">
        <v>602439</v>
      </c>
      <c r="D94" s="87" t="s">
        <v>259</v>
      </c>
      <c r="E94" s="87" t="s">
        <v>269</v>
      </c>
      <c r="F94" s="87" t="s">
        <v>229</v>
      </c>
      <c r="G94" s="87" t="s">
        <v>272</v>
      </c>
      <c r="H94" s="87" t="s">
        <v>27</v>
      </c>
      <c r="I94" s="87" t="s">
        <v>28</v>
      </c>
      <c r="J94" s="87" t="s">
        <v>282</v>
      </c>
      <c r="K94" s="88">
        <v>44817</v>
      </c>
      <c r="L94" s="88">
        <v>44817</v>
      </c>
      <c r="M94" s="87" t="s">
        <v>105</v>
      </c>
      <c r="N94" s="89" t="s">
        <v>31</v>
      </c>
      <c r="O94" s="87">
        <v>1</v>
      </c>
      <c r="P94" s="87">
        <v>2022</v>
      </c>
      <c r="Q94" s="90">
        <v>31448</v>
      </c>
      <c r="R94" s="90" t="s">
        <v>32</v>
      </c>
      <c r="S94" s="90"/>
      <c r="T94" s="91" t="s">
        <v>163</v>
      </c>
      <c r="U94" s="92">
        <v>0</v>
      </c>
      <c r="V94" s="98">
        <f t="shared" si="6"/>
        <v>31448</v>
      </c>
      <c r="W94" s="15"/>
    </row>
    <row r="95" spans="2:23" s="93" customFormat="1" hidden="1" x14ac:dyDescent="0.2">
      <c r="B95" s="87" t="s">
        <v>35</v>
      </c>
      <c r="C95" s="87">
        <v>602552</v>
      </c>
      <c r="D95" s="87" t="s">
        <v>260</v>
      </c>
      <c r="E95" s="87" t="s">
        <v>270</v>
      </c>
      <c r="F95" s="87" t="s">
        <v>295</v>
      </c>
      <c r="G95" s="87" t="s">
        <v>272</v>
      </c>
      <c r="H95" s="87" t="s">
        <v>27</v>
      </c>
      <c r="I95" s="87" t="s">
        <v>28</v>
      </c>
      <c r="J95" s="87" t="s">
        <v>282</v>
      </c>
      <c r="K95" s="88">
        <v>44817</v>
      </c>
      <c r="L95" s="88">
        <v>44817</v>
      </c>
      <c r="M95" s="87" t="s">
        <v>105</v>
      </c>
      <c r="N95" s="89" t="s">
        <v>31</v>
      </c>
      <c r="O95" s="87">
        <v>1</v>
      </c>
      <c r="P95" s="87">
        <v>2022</v>
      </c>
      <c r="Q95" s="90">
        <v>31448</v>
      </c>
      <c r="R95" s="90" t="s">
        <v>32</v>
      </c>
      <c r="S95" s="90"/>
      <c r="T95" s="91" t="s">
        <v>163</v>
      </c>
      <c r="U95" s="92">
        <v>0</v>
      </c>
      <c r="V95" s="98">
        <f t="shared" si="6"/>
        <v>31448</v>
      </c>
      <c r="W95" s="15"/>
    </row>
    <row r="96" spans="2:23" s="93" customFormat="1" hidden="1" x14ac:dyDescent="0.2">
      <c r="B96" s="87" t="s">
        <v>92</v>
      </c>
      <c r="C96" s="87">
        <v>610544</v>
      </c>
      <c r="D96" s="87" t="s">
        <v>302</v>
      </c>
      <c r="E96" s="87" t="s">
        <v>263</v>
      </c>
      <c r="F96" s="87" t="s">
        <v>280</v>
      </c>
      <c r="G96" s="87" t="s">
        <v>299</v>
      </c>
      <c r="H96" s="87" t="s">
        <v>196</v>
      </c>
      <c r="I96" s="87" t="s">
        <v>28</v>
      </c>
      <c r="J96" s="87" t="s">
        <v>300</v>
      </c>
      <c r="K96" s="88">
        <v>44857</v>
      </c>
      <c r="L96" s="88">
        <v>44862</v>
      </c>
      <c r="M96" s="87" t="s">
        <v>105</v>
      </c>
      <c r="N96" s="89" t="s">
        <v>31</v>
      </c>
      <c r="O96" s="87">
        <v>6</v>
      </c>
      <c r="P96" s="87">
        <v>2022</v>
      </c>
      <c r="Q96" s="90">
        <v>424553</v>
      </c>
      <c r="R96" s="90" t="s">
        <v>206</v>
      </c>
      <c r="S96" s="90">
        <f>131682+158667</f>
        <v>290349</v>
      </c>
      <c r="T96" s="91" t="s">
        <v>301</v>
      </c>
      <c r="U96" s="92">
        <v>441211</v>
      </c>
      <c r="V96" s="98">
        <f t="shared" si="6"/>
        <v>1156113</v>
      </c>
      <c r="W96" s="15" t="s">
        <v>224</v>
      </c>
    </row>
    <row r="97" spans="2:23" s="93" customFormat="1" hidden="1" x14ac:dyDescent="0.2">
      <c r="B97" s="87" t="s">
        <v>92</v>
      </c>
      <c r="C97" s="87">
        <v>610501</v>
      </c>
      <c r="D97" s="87" t="s">
        <v>303</v>
      </c>
      <c r="E97" s="87" t="s">
        <v>183</v>
      </c>
      <c r="F97" s="87" t="s">
        <v>125</v>
      </c>
      <c r="G97" s="87" t="s">
        <v>299</v>
      </c>
      <c r="H97" s="87" t="s">
        <v>196</v>
      </c>
      <c r="I97" s="87" t="s">
        <v>28</v>
      </c>
      <c r="J97" s="87" t="s">
        <v>300</v>
      </c>
      <c r="K97" s="88">
        <v>44857</v>
      </c>
      <c r="L97" s="88">
        <v>44862</v>
      </c>
      <c r="M97" s="87" t="s">
        <v>159</v>
      </c>
      <c r="N97" s="89" t="s">
        <v>304</v>
      </c>
      <c r="O97" s="87">
        <v>6</v>
      </c>
      <c r="P97" s="87">
        <v>2022</v>
      </c>
      <c r="Q97" s="90">
        <v>424553</v>
      </c>
      <c r="R97" s="90" t="s">
        <v>206</v>
      </c>
      <c r="S97" s="90">
        <v>158667</v>
      </c>
      <c r="T97" s="91" t="s">
        <v>305</v>
      </c>
      <c r="U97" s="92">
        <v>441211</v>
      </c>
      <c r="V97" s="98">
        <f t="shared" si="6"/>
        <v>1024431</v>
      </c>
      <c r="W97" s="15" t="s">
        <v>224</v>
      </c>
    </row>
    <row r="98" spans="2:23" s="93" customFormat="1" hidden="1" x14ac:dyDescent="0.2">
      <c r="B98" s="87" t="s">
        <v>92</v>
      </c>
      <c r="C98" s="87">
        <v>610581</v>
      </c>
      <c r="D98" s="87" t="s">
        <v>306</v>
      </c>
      <c r="E98" s="87" t="s">
        <v>153</v>
      </c>
      <c r="F98" s="87" t="s">
        <v>208</v>
      </c>
      <c r="G98" s="87" t="s">
        <v>299</v>
      </c>
      <c r="H98" s="87" t="s">
        <v>196</v>
      </c>
      <c r="I98" s="87" t="s">
        <v>28</v>
      </c>
      <c r="J98" s="87" t="s">
        <v>300</v>
      </c>
      <c r="K98" s="88">
        <v>44857</v>
      </c>
      <c r="L98" s="88">
        <v>44862</v>
      </c>
      <c r="M98" s="87" t="s">
        <v>105</v>
      </c>
      <c r="N98" s="89" t="s">
        <v>31</v>
      </c>
      <c r="O98" s="87">
        <v>6</v>
      </c>
      <c r="P98" s="87">
        <v>2022</v>
      </c>
      <c r="Q98" s="90">
        <v>424553</v>
      </c>
      <c r="R98" s="90" t="s">
        <v>206</v>
      </c>
      <c r="S98" s="90">
        <f>158667+23000</f>
        <v>181667</v>
      </c>
      <c r="T98" s="91" t="s">
        <v>307</v>
      </c>
      <c r="U98" s="92">
        <v>441211</v>
      </c>
      <c r="V98" s="98">
        <f t="shared" si="6"/>
        <v>1047431</v>
      </c>
      <c r="W98" s="15" t="s">
        <v>224</v>
      </c>
    </row>
    <row r="99" spans="2:23" s="93" customFormat="1" hidden="1" x14ac:dyDescent="0.2">
      <c r="B99" s="87" t="s">
        <v>92</v>
      </c>
      <c r="C99" s="87">
        <v>609574</v>
      </c>
      <c r="D99" s="87" t="s">
        <v>296</v>
      </c>
      <c r="E99" s="87" t="s">
        <v>210</v>
      </c>
      <c r="F99" s="87" t="s">
        <v>271</v>
      </c>
      <c r="G99" s="87" t="s">
        <v>297</v>
      </c>
      <c r="H99" s="87" t="s">
        <v>196</v>
      </c>
      <c r="I99" s="87" t="s">
        <v>28</v>
      </c>
      <c r="J99" s="87" t="s">
        <v>298</v>
      </c>
      <c r="K99" s="88">
        <v>44859</v>
      </c>
      <c r="L99" s="88">
        <v>44862</v>
      </c>
      <c r="M99" s="87" t="s">
        <v>105</v>
      </c>
      <c r="N99" s="89" t="s">
        <v>31</v>
      </c>
      <c r="O99" s="87">
        <v>4</v>
      </c>
      <c r="P99" s="87">
        <v>2022</v>
      </c>
      <c r="Q99" s="90">
        <f>110069+157242</f>
        <v>267311</v>
      </c>
      <c r="R99" s="90" t="s">
        <v>206</v>
      </c>
      <c r="S99" s="90">
        <v>100816</v>
      </c>
      <c r="T99" s="91" t="s">
        <v>308</v>
      </c>
      <c r="U99" s="92">
        <v>292000</v>
      </c>
      <c r="V99" s="98">
        <f t="shared" si="6"/>
        <v>660127</v>
      </c>
      <c r="W99" s="15"/>
    </row>
    <row r="100" spans="2:23" s="93" customFormat="1" x14ac:dyDescent="0.2">
      <c r="B100" s="87" t="s">
        <v>107</v>
      </c>
      <c r="C100" s="87">
        <v>611300</v>
      </c>
      <c r="D100" s="87" t="s">
        <v>309</v>
      </c>
      <c r="E100" s="87" t="s">
        <v>153</v>
      </c>
      <c r="F100" s="87" t="s">
        <v>208</v>
      </c>
      <c r="G100" s="87" t="s">
        <v>310</v>
      </c>
      <c r="H100" s="87" t="s">
        <v>196</v>
      </c>
      <c r="I100" s="87" t="s">
        <v>123</v>
      </c>
      <c r="J100" s="87" t="s">
        <v>311</v>
      </c>
      <c r="K100" s="88">
        <v>44871</v>
      </c>
      <c r="L100" s="88">
        <v>44875</v>
      </c>
      <c r="M100" s="87" t="s">
        <v>105</v>
      </c>
      <c r="N100" s="89" t="s">
        <v>31</v>
      </c>
      <c r="O100" s="87">
        <v>5</v>
      </c>
      <c r="P100" s="87">
        <v>2022</v>
      </c>
      <c r="Q100" s="90">
        <v>1249502</v>
      </c>
      <c r="R100" s="90" t="s">
        <v>32</v>
      </c>
      <c r="S100" s="90"/>
      <c r="T100" s="91" t="s">
        <v>342</v>
      </c>
      <c r="U100" s="92">
        <f>1880902/2</f>
        <v>940451</v>
      </c>
      <c r="V100" s="98">
        <f t="shared" si="6"/>
        <v>2189953</v>
      </c>
      <c r="W100" s="15"/>
    </row>
    <row r="101" spans="2:23" s="93" customFormat="1" x14ac:dyDescent="0.2">
      <c r="B101" s="87" t="s">
        <v>107</v>
      </c>
      <c r="C101" s="87">
        <v>611303</v>
      </c>
      <c r="D101" s="87" t="s">
        <v>312</v>
      </c>
      <c r="E101" s="87" t="s">
        <v>313</v>
      </c>
      <c r="F101" s="87" t="s">
        <v>314</v>
      </c>
      <c r="G101" s="87" t="s">
        <v>310</v>
      </c>
      <c r="H101" s="87" t="s">
        <v>196</v>
      </c>
      <c r="I101" s="87" t="s">
        <v>123</v>
      </c>
      <c r="J101" s="87" t="s">
        <v>311</v>
      </c>
      <c r="K101" s="88">
        <v>44871</v>
      </c>
      <c r="L101" s="88">
        <v>44875</v>
      </c>
      <c r="M101" s="87" t="s">
        <v>105</v>
      </c>
      <c r="N101" s="89" t="s">
        <v>31</v>
      </c>
      <c r="O101" s="87">
        <v>5</v>
      </c>
      <c r="P101" s="87">
        <v>2022</v>
      </c>
      <c r="Q101" s="90">
        <v>1249502</v>
      </c>
      <c r="R101" s="90" t="s">
        <v>32</v>
      </c>
      <c r="S101" s="90"/>
      <c r="T101" s="91" t="s">
        <v>342</v>
      </c>
      <c r="U101" s="92">
        <v>940451</v>
      </c>
      <c r="V101" s="98">
        <f t="shared" si="6"/>
        <v>2189953</v>
      </c>
      <c r="W101" s="15"/>
    </row>
    <row r="102" spans="2:23" s="93" customFormat="1" x14ac:dyDescent="0.2">
      <c r="B102" s="87" t="s">
        <v>107</v>
      </c>
      <c r="C102" s="87">
        <v>621372</v>
      </c>
      <c r="D102" s="87" t="s">
        <v>315</v>
      </c>
      <c r="E102" s="87" t="s">
        <v>266</v>
      </c>
      <c r="F102" s="87" t="s">
        <v>184</v>
      </c>
      <c r="G102" s="87" t="s">
        <v>316</v>
      </c>
      <c r="H102" s="87" t="s">
        <v>196</v>
      </c>
      <c r="I102" s="87" t="s">
        <v>123</v>
      </c>
      <c r="J102" s="87" t="s">
        <v>317</v>
      </c>
      <c r="K102" s="88">
        <v>44880</v>
      </c>
      <c r="L102" s="88">
        <v>44892</v>
      </c>
      <c r="M102" s="87" t="s">
        <v>159</v>
      </c>
      <c r="N102" s="89" t="s">
        <v>145</v>
      </c>
      <c r="O102" s="87">
        <v>11</v>
      </c>
      <c r="P102" s="87">
        <v>2022</v>
      </c>
      <c r="Q102" s="90">
        <v>3853910</v>
      </c>
      <c r="R102" s="90" t="s">
        <v>32</v>
      </c>
      <c r="S102" s="90">
        <v>156663</v>
      </c>
      <c r="T102" s="91" t="s">
        <v>343</v>
      </c>
      <c r="U102" s="92">
        <v>2114416</v>
      </c>
      <c r="V102" s="98">
        <f t="shared" si="6"/>
        <v>6124989</v>
      </c>
      <c r="W102" s="15"/>
    </row>
    <row r="103" spans="2:23" s="93" customFormat="1" x14ac:dyDescent="0.2">
      <c r="B103" s="87" t="s">
        <v>107</v>
      </c>
      <c r="C103" s="87">
        <v>621565</v>
      </c>
      <c r="D103" s="87" t="s">
        <v>321</v>
      </c>
      <c r="E103" s="87" t="s">
        <v>263</v>
      </c>
      <c r="F103" s="87" t="s">
        <v>280</v>
      </c>
      <c r="G103" s="87" t="s">
        <v>327</v>
      </c>
      <c r="H103" s="87" t="s">
        <v>196</v>
      </c>
      <c r="I103" s="87" t="s">
        <v>28</v>
      </c>
      <c r="J103" s="87" t="s">
        <v>326</v>
      </c>
      <c r="K103" s="88">
        <v>44871</v>
      </c>
      <c r="L103" s="88">
        <v>44873</v>
      </c>
      <c r="M103" s="87" t="s">
        <v>105</v>
      </c>
      <c r="N103" s="89" t="s">
        <v>31</v>
      </c>
      <c r="O103" s="87">
        <v>3</v>
      </c>
      <c r="P103" s="87">
        <v>2022</v>
      </c>
      <c r="Q103" s="90">
        <v>188690</v>
      </c>
      <c r="R103" s="90" t="s">
        <v>206</v>
      </c>
      <c r="S103" s="90">
        <v>74000</v>
      </c>
      <c r="T103" s="91" t="s">
        <v>341</v>
      </c>
      <c r="U103" s="92">
        <v>220808</v>
      </c>
      <c r="V103" s="98">
        <f t="shared" si="6"/>
        <v>483498</v>
      </c>
      <c r="W103" s="15"/>
    </row>
    <row r="104" spans="2:23" s="93" customFormat="1" x14ac:dyDescent="0.2">
      <c r="B104" s="87" t="s">
        <v>107</v>
      </c>
      <c r="C104" s="87">
        <v>622187</v>
      </c>
      <c r="D104" s="87" t="s">
        <v>322</v>
      </c>
      <c r="E104" s="87" t="s">
        <v>268</v>
      </c>
      <c r="F104" s="87" t="s">
        <v>89</v>
      </c>
      <c r="G104" s="87" t="s">
        <v>328</v>
      </c>
      <c r="H104" s="87" t="s">
        <v>27</v>
      </c>
      <c r="I104" s="87" t="s">
        <v>28</v>
      </c>
      <c r="J104" s="87" t="s">
        <v>329</v>
      </c>
      <c r="K104" s="88">
        <v>44880</v>
      </c>
      <c r="L104" s="88">
        <v>44882</v>
      </c>
      <c r="M104" s="87" t="s">
        <v>159</v>
      </c>
      <c r="N104" s="89" t="s">
        <v>31</v>
      </c>
      <c r="O104" s="87">
        <v>3</v>
      </c>
      <c r="P104" s="87">
        <v>2022</v>
      </c>
      <c r="Q104" s="90">
        <f>157242+31448</f>
        <v>188690</v>
      </c>
      <c r="R104" s="90" t="s">
        <v>206</v>
      </c>
      <c r="S104" s="90">
        <v>80003</v>
      </c>
      <c r="T104" s="91" t="s">
        <v>163</v>
      </c>
      <c r="U104" s="92"/>
      <c r="V104" s="98">
        <f t="shared" si="6"/>
        <v>268693</v>
      </c>
      <c r="W104" s="15" t="s">
        <v>294</v>
      </c>
    </row>
    <row r="105" spans="2:23" s="93" customFormat="1" x14ac:dyDescent="0.2">
      <c r="B105" s="87" t="s">
        <v>107</v>
      </c>
      <c r="C105" s="87">
        <v>621999</v>
      </c>
      <c r="D105" s="87" t="s">
        <v>323</v>
      </c>
      <c r="E105" s="87" t="s">
        <v>263</v>
      </c>
      <c r="F105" s="87" t="s">
        <v>280</v>
      </c>
      <c r="G105" s="87" t="s">
        <v>328</v>
      </c>
      <c r="H105" s="87" t="s">
        <v>27</v>
      </c>
      <c r="I105" s="87" t="s">
        <v>28</v>
      </c>
      <c r="J105" s="87" t="s">
        <v>329</v>
      </c>
      <c r="K105" s="88">
        <v>44880</v>
      </c>
      <c r="L105" s="88">
        <v>44882</v>
      </c>
      <c r="M105" s="87" t="s">
        <v>159</v>
      </c>
      <c r="N105" s="89" t="s">
        <v>31</v>
      </c>
      <c r="O105" s="87">
        <v>3</v>
      </c>
      <c r="P105" s="87">
        <v>2022</v>
      </c>
      <c r="Q105" s="90">
        <f>157242+31448</f>
        <v>188690</v>
      </c>
      <c r="R105" s="90" t="s">
        <v>206</v>
      </c>
      <c r="S105" s="90"/>
      <c r="T105" s="91" t="s">
        <v>163</v>
      </c>
      <c r="U105" s="92"/>
      <c r="V105" s="98">
        <f t="shared" si="6"/>
        <v>188690</v>
      </c>
      <c r="W105" s="15"/>
    </row>
    <row r="106" spans="2:23" s="93" customFormat="1" x14ac:dyDescent="0.2">
      <c r="B106" s="87" t="s">
        <v>107</v>
      </c>
      <c r="C106" s="87">
        <v>625571</v>
      </c>
      <c r="D106" s="87" t="s">
        <v>324</v>
      </c>
      <c r="E106" s="87" t="s">
        <v>325</v>
      </c>
      <c r="F106" s="87" t="s">
        <v>331</v>
      </c>
      <c r="G106" s="87" t="s">
        <v>332</v>
      </c>
      <c r="H106" s="87" t="s">
        <v>27</v>
      </c>
      <c r="I106" s="87" t="s">
        <v>28</v>
      </c>
      <c r="J106" s="87" t="s">
        <v>330</v>
      </c>
      <c r="K106" s="88">
        <v>44882</v>
      </c>
      <c r="L106" s="88">
        <v>44882</v>
      </c>
      <c r="M106" s="87" t="s">
        <v>105</v>
      </c>
      <c r="N106" s="89" t="s">
        <v>31</v>
      </c>
      <c r="O106" s="87">
        <v>1</v>
      </c>
      <c r="P106" s="87">
        <v>2022</v>
      </c>
      <c r="Q106" s="90">
        <v>31448</v>
      </c>
      <c r="R106" s="90" t="s">
        <v>206</v>
      </c>
      <c r="S106" s="90"/>
      <c r="T106" s="91" t="s">
        <v>163</v>
      </c>
      <c r="U106" s="92"/>
      <c r="V106" s="98">
        <f t="shared" si="6"/>
        <v>31448</v>
      </c>
      <c r="W106" s="15"/>
    </row>
    <row r="107" spans="2:23" s="93" customFormat="1" x14ac:dyDescent="0.2">
      <c r="B107" s="87" t="s">
        <v>107</v>
      </c>
      <c r="C107" s="87">
        <v>631459</v>
      </c>
      <c r="D107" s="87" t="s">
        <v>318</v>
      </c>
      <c r="E107" s="87" t="s">
        <v>264</v>
      </c>
      <c r="F107" s="87" t="s">
        <v>193</v>
      </c>
      <c r="G107" s="87" t="s">
        <v>319</v>
      </c>
      <c r="H107" s="87" t="s">
        <v>196</v>
      </c>
      <c r="I107" s="87" t="s">
        <v>28</v>
      </c>
      <c r="J107" s="87" t="s">
        <v>320</v>
      </c>
      <c r="K107" s="88">
        <v>44883</v>
      </c>
      <c r="L107" s="88">
        <v>44884</v>
      </c>
      <c r="M107" s="87" t="s">
        <v>159</v>
      </c>
      <c r="N107" s="89" t="s">
        <v>197</v>
      </c>
      <c r="O107" s="87">
        <v>2</v>
      </c>
      <c r="P107" s="87">
        <v>2022</v>
      </c>
      <c r="Q107" s="90">
        <v>110069</v>
      </c>
      <c r="R107" s="90" t="s">
        <v>32</v>
      </c>
      <c r="S107" s="90"/>
      <c r="T107" s="91" t="s">
        <v>344</v>
      </c>
      <c r="U107" s="92">
        <f>73109+230043</f>
        <v>303152</v>
      </c>
      <c r="V107" s="98">
        <f t="shared" si="6"/>
        <v>413221</v>
      </c>
      <c r="W107" s="15"/>
    </row>
    <row r="108" spans="2:23" s="93" customFormat="1" x14ac:dyDescent="0.2">
      <c r="B108" s="87" t="s">
        <v>107</v>
      </c>
      <c r="C108" s="87">
        <v>623234</v>
      </c>
      <c r="D108" s="87" t="s">
        <v>333</v>
      </c>
      <c r="E108" s="87" t="s">
        <v>210</v>
      </c>
      <c r="F108" s="87" t="s">
        <v>271</v>
      </c>
      <c r="G108" s="87" t="s">
        <v>337</v>
      </c>
      <c r="H108" s="87" t="s">
        <v>196</v>
      </c>
      <c r="I108" s="87" t="s">
        <v>28</v>
      </c>
      <c r="J108" s="87" t="s">
        <v>336</v>
      </c>
      <c r="K108" s="88">
        <v>44886</v>
      </c>
      <c r="L108" s="88">
        <v>44888</v>
      </c>
      <c r="M108" s="87" t="s">
        <v>105</v>
      </c>
      <c r="N108" s="89" t="s">
        <v>31</v>
      </c>
      <c r="O108" s="87">
        <v>3</v>
      </c>
      <c r="P108" s="87">
        <v>2022</v>
      </c>
      <c r="Q108" s="90">
        <f>157242+31448</f>
        <v>188690</v>
      </c>
      <c r="R108" s="90" t="s">
        <v>206</v>
      </c>
      <c r="S108" s="90">
        <v>44000</v>
      </c>
      <c r="T108" s="91" t="s">
        <v>346</v>
      </c>
      <c r="U108" s="92">
        <v>456790</v>
      </c>
      <c r="V108" s="98">
        <f t="shared" si="6"/>
        <v>689480</v>
      </c>
      <c r="W108" s="15"/>
    </row>
    <row r="109" spans="2:23" s="93" customFormat="1" x14ac:dyDescent="0.2">
      <c r="B109" s="87" t="s">
        <v>107</v>
      </c>
      <c r="C109" s="87">
        <v>628616</v>
      </c>
      <c r="D109" s="87" t="s">
        <v>334</v>
      </c>
      <c r="E109" s="87" t="s">
        <v>263</v>
      </c>
      <c r="F109" s="87" t="s">
        <v>280</v>
      </c>
      <c r="G109" s="87" t="s">
        <v>339</v>
      </c>
      <c r="H109" s="87" t="s">
        <v>196</v>
      </c>
      <c r="I109" s="87" t="s">
        <v>28</v>
      </c>
      <c r="J109" s="87" t="s">
        <v>338</v>
      </c>
      <c r="K109" s="88">
        <v>44895</v>
      </c>
      <c r="L109" s="88">
        <v>44897</v>
      </c>
      <c r="M109" s="87" t="s">
        <v>105</v>
      </c>
      <c r="N109" s="89" t="s">
        <v>31</v>
      </c>
      <c r="O109" s="87">
        <v>3</v>
      </c>
      <c r="P109" s="87">
        <v>2022</v>
      </c>
      <c r="Q109" s="90">
        <f>110069+78621</f>
        <v>188690</v>
      </c>
      <c r="R109" s="90" t="s">
        <v>206</v>
      </c>
      <c r="S109" s="90">
        <v>77838</v>
      </c>
      <c r="T109" s="91" t="s">
        <v>345</v>
      </c>
      <c r="U109" s="92">
        <v>580993</v>
      </c>
      <c r="V109" s="98">
        <f t="shared" si="6"/>
        <v>847521</v>
      </c>
      <c r="W109" s="15"/>
    </row>
    <row r="110" spans="2:23" s="93" customFormat="1" x14ac:dyDescent="0.2">
      <c r="B110" s="87" t="s">
        <v>107</v>
      </c>
      <c r="C110" s="87">
        <v>628403</v>
      </c>
      <c r="D110" s="87" t="s">
        <v>335</v>
      </c>
      <c r="E110" s="87" t="s">
        <v>153</v>
      </c>
      <c r="F110" s="87" t="s">
        <v>208</v>
      </c>
      <c r="G110" s="87" t="s">
        <v>26</v>
      </c>
      <c r="H110" s="87" t="s">
        <v>27</v>
      </c>
      <c r="I110" s="87" t="s">
        <v>28</v>
      </c>
      <c r="J110" s="87" t="s">
        <v>340</v>
      </c>
      <c r="K110" s="88">
        <v>44897</v>
      </c>
      <c r="L110" s="88">
        <v>44897</v>
      </c>
      <c r="M110" s="87" t="s">
        <v>105</v>
      </c>
      <c r="N110" s="89" t="s">
        <v>31</v>
      </c>
      <c r="O110" s="87">
        <v>1</v>
      </c>
      <c r="P110" s="87">
        <v>2022</v>
      </c>
      <c r="Q110" s="90">
        <v>31448</v>
      </c>
      <c r="R110" s="90" t="s">
        <v>206</v>
      </c>
      <c r="S110" s="90"/>
      <c r="T110" s="91" t="s">
        <v>163</v>
      </c>
      <c r="U110" s="92"/>
      <c r="V110" s="98">
        <f t="shared" si="6"/>
        <v>31448</v>
      </c>
      <c r="W110" s="15"/>
    </row>
    <row r="111" spans="2:23" s="93" customFormat="1" x14ac:dyDescent="0.2">
      <c r="B111" s="87"/>
      <c r="C111" s="87"/>
      <c r="D111" s="87"/>
      <c r="E111" s="87"/>
      <c r="F111" s="87"/>
      <c r="G111" s="87"/>
      <c r="H111" s="87"/>
      <c r="I111" s="87"/>
      <c r="J111" s="87"/>
      <c r="K111" s="88"/>
      <c r="L111" s="88"/>
      <c r="M111" s="87"/>
      <c r="N111" s="89"/>
      <c r="O111" s="87"/>
      <c r="P111" s="87"/>
      <c r="Q111" s="90"/>
      <c r="R111" s="90"/>
      <c r="S111" s="90"/>
      <c r="T111" s="91"/>
      <c r="U111" s="92"/>
      <c r="V111" s="98"/>
      <c r="W111" s="15"/>
    </row>
    <row r="112" spans="2:23" s="93" customFormat="1" x14ac:dyDescent="0.2">
      <c r="B112" s="87"/>
      <c r="C112" s="87"/>
      <c r="D112" s="87"/>
      <c r="E112" s="87"/>
      <c r="F112" s="87"/>
      <c r="G112" s="87"/>
      <c r="H112" s="87"/>
      <c r="I112" s="87"/>
      <c r="J112" s="87"/>
      <c r="K112" s="88"/>
      <c r="L112" s="88"/>
      <c r="M112" s="87"/>
      <c r="N112" s="89"/>
      <c r="O112" s="87"/>
      <c r="P112" s="87"/>
      <c r="Q112" s="90"/>
      <c r="R112" s="90"/>
      <c r="S112" s="90"/>
      <c r="T112" s="91"/>
      <c r="U112" s="92"/>
      <c r="V112" s="98"/>
      <c r="W112" s="15"/>
    </row>
    <row r="113" spans="2:23" s="93" customFormat="1" x14ac:dyDescent="0.2">
      <c r="B113" s="87"/>
      <c r="C113" s="87"/>
      <c r="D113" s="87"/>
      <c r="E113" s="87"/>
      <c r="F113" s="87"/>
      <c r="G113" s="87"/>
      <c r="H113" s="87"/>
      <c r="I113" s="87"/>
      <c r="J113" s="87"/>
      <c r="K113" s="88"/>
      <c r="L113" s="88"/>
      <c r="M113" s="87"/>
      <c r="N113" s="89"/>
      <c r="O113" s="87"/>
      <c r="P113" s="87"/>
      <c r="Q113" s="90"/>
      <c r="R113" s="90"/>
      <c r="S113" s="90"/>
      <c r="T113" s="91"/>
      <c r="U113" s="92"/>
      <c r="V113" s="98"/>
      <c r="W113" s="15"/>
    </row>
    <row r="114" spans="2:23" s="93" customFormat="1" x14ac:dyDescent="0.2">
      <c r="B114" s="87"/>
      <c r="C114" s="87"/>
      <c r="D114" s="87"/>
      <c r="E114" s="87"/>
      <c r="F114" s="87"/>
      <c r="G114" s="87"/>
      <c r="H114" s="87"/>
      <c r="I114" s="87"/>
      <c r="J114" s="87"/>
      <c r="K114" s="88"/>
      <c r="L114" s="88"/>
      <c r="M114" s="87"/>
      <c r="N114" s="89"/>
      <c r="O114" s="87"/>
      <c r="P114" s="87"/>
      <c r="Q114" s="90"/>
      <c r="R114" s="90"/>
      <c r="S114" s="90"/>
      <c r="T114" s="91"/>
      <c r="U114" s="92"/>
      <c r="V114" s="98"/>
      <c r="W114" s="15"/>
    </row>
    <row r="115" spans="2:23" s="93" customFormat="1" x14ac:dyDescent="0.2">
      <c r="B115" s="87"/>
      <c r="C115" s="87"/>
      <c r="D115" s="87"/>
      <c r="E115" s="87"/>
      <c r="F115" s="87"/>
      <c r="G115" s="87"/>
      <c r="H115" s="87"/>
      <c r="I115" s="87"/>
      <c r="J115" s="87"/>
      <c r="K115" s="88"/>
      <c r="L115" s="88"/>
      <c r="M115" s="87"/>
      <c r="N115" s="89"/>
      <c r="O115" s="87"/>
      <c r="P115" s="87"/>
      <c r="Q115" s="90"/>
      <c r="R115" s="90"/>
      <c r="S115" s="90"/>
      <c r="T115" s="91"/>
      <c r="U115" s="92"/>
      <c r="V115" s="98"/>
      <c r="W115" s="15"/>
    </row>
    <row r="116" spans="2:23" s="93" customFormat="1" x14ac:dyDescent="0.2">
      <c r="B116" s="19"/>
      <c r="C116" s="19"/>
      <c r="D116" s="19"/>
      <c r="F116" s="21"/>
      <c r="G116" s="21"/>
      <c r="H116" s="21"/>
      <c r="I116" s="21"/>
      <c r="J116" s="21"/>
      <c r="K116" s="22"/>
      <c r="L116" s="22"/>
      <c r="M116" s="21"/>
      <c r="N116" s="21"/>
      <c r="O116" s="22"/>
      <c r="P116" s="19"/>
      <c r="Q116" s="23"/>
      <c r="R116" s="22"/>
      <c r="S116" s="99"/>
      <c r="T116" s="22"/>
      <c r="U116" s="99"/>
      <c r="V116" s="99"/>
      <c r="W116" s="25"/>
    </row>
    <row r="117" spans="2:23" s="93" customFormat="1" x14ac:dyDescent="0.2">
      <c r="B117" s="19"/>
      <c r="C117" s="19"/>
      <c r="D117" s="19"/>
      <c r="F117" s="21"/>
      <c r="G117" s="21"/>
      <c r="H117" s="21"/>
      <c r="I117" s="21"/>
      <c r="J117" s="21"/>
      <c r="K117" s="22"/>
      <c r="L117" s="22"/>
      <c r="M117" s="21"/>
      <c r="N117" s="21"/>
      <c r="O117" s="22"/>
      <c r="P117" s="19"/>
      <c r="Q117" s="23"/>
      <c r="R117" s="22"/>
      <c r="S117" s="99"/>
      <c r="T117" s="22"/>
      <c r="U117" s="99"/>
      <c r="V117" s="99"/>
      <c r="W117" s="25"/>
    </row>
    <row r="118" spans="2:23" s="93" customFormat="1" x14ac:dyDescent="0.2">
      <c r="B118" s="19"/>
      <c r="C118" s="19"/>
      <c r="D118" s="19"/>
      <c r="F118" s="21"/>
      <c r="G118" s="21"/>
      <c r="H118" s="21"/>
      <c r="I118" s="21"/>
      <c r="J118" s="21"/>
      <c r="K118" s="22"/>
      <c r="L118" s="22"/>
      <c r="M118" s="21"/>
      <c r="N118" s="21"/>
      <c r="O118" s="22"/>
      <c r="P118" s="19"/>
      <c r="Q118" s="23"/>
      <c r="R118" s="22"/>
      <c r="S118" s="99"/>
      <c r="T118" s="22"/>
      <c r="U118" s="99"/>
      <c r="V118" s="99"/>
      <c r="W118" s="25"/>
    </row>
    <row r="119" spans="2:23" s="93" customFormat="1" x14ac:dyDescent="0.2">
      <c r="B119" s="19"/>
      <c r="C119" s="19"/>
      <c r="D119" s="19"/>
      <c r="F119" s="21"/>
      <c r="G119" s="21"/>
      <c r="H119" s="21"/>
      <c r="I119" s="21"/>
      <c r="J119" s="21"/>
      <c r="K119" s="22"/>
      <c r="L119" s="22"/>
      <c r="M119" s="21"/>
      <c r="N119" s="21"/>
      <c r="O119" s="22"/>
      <c r="P119" s="19"/>
      <c r="Q119" s="23"/>
      <c r="R119" s="22"/>
      <c r="S119" s="99"/>
      <c r="T119" s="22"/>
      <c r="U119" s="99"/>
      <c r="V119" s="99"/>
      <c r="W119" s="25"/>
    </row>
    <row r="120" spans="2:23" s="93" customFormat="1" x14ac:dyDescent="0.2">
      <c r="B120" s="19"/>
      <c r="C120" s="19"/>
      <c r="D120" s="19"/>
      <c r="F120" s="21"/>
      <c r="G120" s="21"/>
      <c r="H120" s="21"/>
      <c r="I120" s="21"/>
      <c r="J120" s="21"/>
      <c r="K120" s="22"/>
      <c r="L120" s="22"/>
      <c r="M120" s="21"/>
      <c r="N120" s="21"/>
      <c r="O120" s="22"/>
      <c r="P120" s="19"/>
      <c r="Q120" s="23"/>
      <c r="R120" s="22"/>
      <c r="S120" s="99"/>
      <c r="T120" s="22"/>
      <c r="U120" s="99"/>
      <c r="V120" s="99"/>
      <c r="W120" s="25"/>
    </row>
    <row r="121" spans="2:23" s="93" customFormat="1" x14ac:dyDescent="0.2">
      <c r="B121" s="19"/>
      <c r="C121" s="19"/>
      <c r="D121" s="19"/>
      <c r="F121" s="21"/>
      <c r="G121" s="21"/>
      <c r="H121" s="21"/>
      <c r="I121" s="21"/>
      <c r="J121" s="21"/>
      <c r="K121" s="22"/>
      <c r="L121" s="22"/>
      <c r="M121" s="21"/>
      <c r="N121" s="21"/>
      <c r="O121" s="22"/>
      <c r="P121" s="19"/>
      <c r="Q121" s="23"/>
      <c r="R121" s="22"/>
      <c r="S121" s="99"/>
      <c r="T121" s="22"/>
      <c r="U121" s="99"/>
      <c r="V121" s="99"/>
      <c r="W121" s="25"/>
    </row>
    <row r="122" spans="2:23" s="93" customFormat="1" x14ac:dyDescent="0.2">
      <c r="B122" s="19"/>
      <c r="C122" s="19"/>
      <c r="D122" s="19"/>
      <c r="F122" s="21"/>
      <c r="G122" s="21"/>
      <c r="H122" s="21"/>
      <c r="I122" s="21"/>
      <c r="J122" s="21"/>
      <c r="K122" s="22"/>
      <c r="L122" s="22"/>
      <c r="M122" s="21"/>
      <c r="N122" s="21"/>
      <c r="O122" s="22"/>
      <c r="P122" s="19"/>
      <c r="Q122" s="23"/>
      <c r="R122" s="22"/>
      <c r="S122" s="99"/>
      <c r="T122" s="22"/>
      <c r="U122" s="99"/>
      <c r="V122" s="99"/>
      <c r="W122" s="25"/>
    </row>
  </sheetData>
  <autoFilter ref="B43:W110" xr:uid="{00000000-0001-0000-0000-000000000000}">
    <filterColumn colId="0">
      <filters>
        <filter val="Noviembre"/>
      </filters>
    </filterColumn>
  </autoFilter>
  <phoneticPr fontId="21" type="noConversion"/>
  <hyperlinks>
    <hyperlink ref="C34" r:id="rId1" display="https://servicios.cplt.cl/Web_sigedoc/Formularios/Formulario.aspx?data=EBZQ1qqUorsR%2bz13fThkjX68eS17ZY%2buKOJtLYcwHkSqk1hqBx1p4oKxQf2AzoEH7SZGYiOsQbsTRGCIiZ%2fNtWkrlGu7oVsZPIrDk2NlPwaJrzQlaY90I4Dz6JT7PNJXVu3nfzG%2b%2f5SBfbbRlIZkkiPWnCo8Ag9Jk9gaNDTUIkxJyf1Jusr3seQXP7maS99gMUN3aTh9AlbJlT%2fx%2fjOSI7Eh%2fph7x0kF524m2x7oBVyBr6DDb23wiOIjNfXNQ%2fdXZL7F7GtOz0akVNDH9ad21z%2fs0bwHdykj0LXar0g3mG6qtVrzgmdafQM3WvyHpvEqJVTvWOy%2frug5TpF%2bC9%2bGgJlYlt%2bCngioAGzKz1O56qHDdtZwFgiD%2flU6iD0ElW1ky%2bQrgA4lM9wJ0bVWm%2fth3SaEeVjXsc738%2bwK4loenhAq" xr:uid="{00000000-0004-0000-0000-000000000000}"/>
    <hyperlink ref="C36" r:id="rId2" display="https://servicios.cplt.cl/Web_sigedoc/Formularios/Formulario.aspx?data=EPOqMst42tMwlvXSrlEEIKNHEpJ5GUUcbEpJ8pBqfP%2fHpVvGE9Ukp%2bbOo1CoVZbPcNZKmqq7ZL%2bJ9WQJD4cYJsrQ3areMLxiBvoECCZSYr7oztAO4phYSVoXviJzPoOX4wzZY6AHSwWxmnBKrs0%2fC985pH71T8MHaSBsNahllwOyzb%2bKhX4dnVTK8KvrqxOiUzm7djLAoZ%2fruSCioNmSr6BWUHWeMeZR7A3aG0BZmoABo%2bL6kIeXLGpEWYpEU8EQ98WbkSFi1vSz8o12ZdeU3E30w%2buLSeNiUXlwjiWuyCLLB09Xh7niOlCYkgxuxCJ7lVon9DXb%2f2na06VSEdGNOPEQjm1%2f0fZ3c6%2fYfJP4R02DxbS7KjYtTFh%2f%2fg3NORo8RpnF54XI%2fss0htAVpW01mkBZeVWFY7QJ6%2f4z8B6q0A9l" xr:uid="{00000000-0004-0000-0000-000001000000}"/>
    <hyperlink ref="C35" r:id="rId3" display="https://servicios.cplt.cl/Web_sigedoc/Formularios/Formulario.aspx?data=EGDYraKJNyJ03fSo4yGUMiOxub3Yf5ygSISMiZwPWflchPr%2fLznCKCr2%2byqQLJwUQBpTTW4sb8QWXtMP4Cz%2bwt2mPGEwrHYEG8eHJM114kP%2fmgAkhV%2f9nt52nTSzMQmpv8jmyw2dErGZc1lKIYc0kzGinQRFrVEOKIY3KBRNNSn%2frRJ%2b%2b6NpyE3FANmvvg%2fjSuk%2fNbs3b1VfOavfEa1tzf2vVrBGInrN1i18eo3%2bEl60dxAAcd48ZMDrNkq9K%2bYm1WQ9VCiGVgFBwh3Kv%2b5wbrryr0E2XYGAm7t%2bfIxJtPWEZYIU75mMVntWGFL%2faCA1E%2bvFtptA%2bMZKYP1OVlo03LrleqD1yIl9B9GE98JKAL%2fAor5aEGoNRwKt38h2aanD5S2VJznCPDrxCYx%2b%2fNZsoBtga0IFpBO7%2fRCKnC3t3dHV" xr:uid="{00000000-0004-0000-0000-000002000000}"/>
    <hyperlink ref="C53" r:id="rId4" display="https://servicios.cplt.cl/Web_sigedoc/Formularios/Formulario.aspx?data=EHkYmluLwfkyAMR794wzNPtFeQHOBk8NBk9rNW2coByjk4WvEIdWx6ipqSawOrjiUF8jqZlAITUKXS3GGrwnIyXY0uBATNtjPWmI%2fWQFsE3jnWphbg3wzPDUMssSWgGa9n7mH5YtXc8YOQvt1t9Jib1uSRKn4YEfKOJgMvWTxK6z%2bBSRiTsSl4BjC5uA0AKY661qL1qQ3fJBxuX%2b5k7RmfJh18GGciwiDVVwGxPVt76VACmO7%2b%2fo09BrgrGS7eNN6YrJG%2bF6zqCU4EFDD%2fk%2fXkmqTdYgAgRbLS669zJ2DspmcrlmEKHSP4%2fP4Ow7%2b6uT225Z%2fwVI50DeNDPSrX2CxwVEYLTEKhMwBzHuvCjWCWSOBVaH%2bFMvYO77abp8RRLx8X08xRYV6ppNsyNrqR5PWxmQP3Oz8hTwuylfML4fwqii" xr:uid="{87065C29-5451-44E1-9D82-3C002E9EE2C9}"/>
  </hyperlinks>
  <pageMargins left="0.7" right="0.7" top="0.75" bottom="0.75" header="0.3" footer="0.3"/>
  <pageSetup paperSize="9"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Jeanina Cañas</dc:creator>
  <cp:keywords/>
  <dc:description/>
  <cp:lastModifiedBy>Jeanina Fabiola Cañas Moraga</cp:lastModifiedBy>
  <cp:revision/>
  <dcterms:created xsi:type="dcterms:W3CDTF">2021-09-07T14:04:26Z</dcterms:created>
  <dcterms:modified xsi:type="dcterms:W3CDTF">2022-12-14T20:24:59Z</dcterms:modified>
  <cp:category/>
  <cp:contentStatus/>
</cp:coreProperties>
</file>